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<sst xmlns="http://schemas.openxmlformats.org/spreadsheetml/2006/main" count="124" uniqueCount="98">
  <si>
    <t xml:space="preserve">ω = </t>
  </si>
  <si>
    <t xml:space="preserve">L = </t>
  </si>
  <si>
    <t xml:space="preserve">C = </t>
  </si>
  <si>
    <t xml:space="preserve">R = </t>
  </si>
  <si>
    <t>Ω</t>
  </si>
  <si>
    <t>A</t>
  </si>
  <si>
    <r>
      <t>I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 xml:space="preserve"> = </t>
    </r>
  </si>
  <si>
    <r>
      <t>s</t>
    </r>
    <r>
      <rPr>
        <b/>
        <vertAlign val="superscript"/>
        <sz val="10"/>
        <rFont val="Arial"/>
        <family val="2"/>
      </rPr>
      <t>-1</t>
    </r>
  </si>
  <si>
    <r>
      <t>X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= </t>
    </r>
  </si>
  <si>
    <r>
      <t>X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 xml:space="preserve"> = </t>
    </r>
  </si>
  <si>
    <r>
      <t>U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 xml:space="preserve"> = </t>
    </r>
  </si>
  <si>
    <r>
      <t>U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 xml:space="preserve"> = </t>
    </r>
  </si>
  <si>
    <r>
      <t>U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= </t>
    </r>
  </si>
  <si>
    <t>V</t>
  </si>
  <si>
    <r>
      <t>φ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 xml:space="preserve"> = </t>
    </r>
  </si>
  <si>
    <t>rad</t>
  </si>
  <si>
    <t>π/2</t>
  </si>
  <si>
    <t>- π/2</t>
  </si>
  <si>
    <t>ZLOŽENÝ ELEKTRICKÝ OBVOD SO STRIEDAVÝM PRÚDOM</t>
  </si>
  <si>
    <t>Základné pojmy:</t>
  </si>
  <si>
    <t xml:space="preserve">ω </t>
  </si>
  <si>
    <t xml:space="preserve">R </t>
  </si>
  <si>
    <t xml:space="preserve">L </t>
  </si>
  <si>
    <t xml:space="preserve">C </t>
  </si>
  <si>
    <t xml:space="preserve">X </t>
  </si>
  <si>
    <t xml:space="preserve">Z </t>
  </si>
  <si>
    <t>-  amplitúda prúdu</t>
  </si>
  <si>
    <t>-  uhlová frekvencia</t>
  </si>
  <si>
    <t>-  odpor rezistora, rezistancia</t>
  </si>
  <si>
    <t>-  indukčnosť cievky</t>
  </si>
  <si>
    <t>-  kapacita kondenzátora</t>
  </si>
  <si>
    <t>-  induktancia</t>
  </si>
  <si>
    <t>-  kapacitancia</t>
  </si>
  <si>
    <t>-  amplitúda napätia na rezistore</t>
  </si>
  <si>
    <t>-  amplitúda napätia na cievke</t>
  </si>
  <si>
    <t>-  amplitúda napätia na kondenzátore</t>
  </si>
  <si>
    <t>-  fázový posun na rezistore</t>
  </si>
  <si>
    <t>-  fázový posun na kondenzátore</t>
  </si>
  <si>
    <t>-  reaktancia</t>
  </si>
  <si>
    <t>-  impedancia</t>
  </si>
  <si>
    <t>-  výsledný fázový posun</t>
  </si>
  <si>
    <t xml:space="preserve">-  fázový posun na cievke </t>
  </si>
  <si>
    <t xml:space="preserve">φ </t>
  </si>
  <si>
    <r>
      <t>U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 xml:space="preserve"> = </t>
    </r>
  </si>
  <si>
    <t>-  výsledná amplitúda napätia v obvode</t>
  </si>
  <si>
    <r>
      <t>φ</t>
    </r>
    <r>
      <rPr>
        <b/>
        <sz val="10"/>
        <rFont val="Arial"/>
        <family val="2"/>
      </rPr>
      <t xml:space="preserve"> = </t>
    </r>
  </si>
  <si>
    <t xml:space="preserve">Z = </t>
  </si>
  <si>
    <t xml:space="preserve">X = </t>
  </si>
  <si>
    <t xml:space="preserve">f = </t>
  </si>
  <si>
    <t>Hz</t>
  </si>
  <si>
    <t>-  frekvencia</t>
  </si>
  <si>
    <t>f</t>
  </si>
  <si>
    <t>Základné vzťahy:</t>
  </si>
  <si>
    <t>mH</t>
  </si>
  <si>
    <t>mF</t>
  </si>
  <si>
    <t>Schéma:</t>
  </si>
  <si>
    <t>omega</t>
  </si>
  <si>
    <t>fiii</t>
  </si>
  <si>
    <t>Um</t>
  </si>
  <si>
    <t>Im</t>
  </si>
  <si>
    <t>frekv</t>
  </si>
  <si>
    <r>
      <t>I</t>
    </r>
    <r>
      <rPr>
        <b/>
        <vertAlign val="subscript"/>
        <sz val="9"/>
        <color indexed="56"/>
        <rFont val="Arial"/>
        <family val="2"/>
      </rPr>
      <t>m</t>
    </r>
    <r>
      <rPr>
        <b/>
        <sz val="9"/>
        <color indexed="56"/>
        <rFont val="Arial"/>
        <family val="2"/>
      </rPr>
      <t xml:space="preserve"> </t>
    </r>
  </si>
  <si>
    <r>
      <t>X</t>
    </r>
    <r>
      <rPr>
        <b/>
        <vertAlign val="subscript"/>
        <sz val="9"/>
        <color indexed="56"/>
        <rFont val="Arial"/>
        <family val="2"/>
      </rPr>
      <t>L</t>
    </r>
    <r>
      <rPr>
        <b/>
        <sz val="9"/>
        <color indexed="56"/>
        <rFont val="Arial"/>
        <family val="2"/>
      </rPr>
      <t xml:space="preserve"> </t>
    </r>
  </si>
  <si>
    <r>
      <t>X</t>
    </r>
    <r>
      <rPr>
        <b/>
        <vertAlign val="subscript"/>
        <sz val="9"/>
        <color indexed="56"/>
        <rFont val="Arial"/>
        <family val="2"/>
      </rPr>
      <t>C</t>
    </r>
    <r>
      <rPr>
        <b/>
        <sz val="9"/>
        <color indexed="56"/>
        <rFont val="Arial"/>
        <family val="2"/>
      </rPr>
      <t xml:space="preserve"> </t>
    </r>
  </si>
  <si>
    <r>
      <t>φ</t>
    </r>
    <r>
      <rPr>
        <b/>
        <vertAlign val="subscript"/>
        <sz val="9"/>
        <color indexed="56"/>
        <rFont val="Arial"/>
        <family val="2"/>
      </rPr>
      <t xml:space="preserve">R </t>
    </r>
  </si>
  <si>
    <r>
      <t>φ</t>
    </r>
    <r>
      <rPr>
        <b/>
        <vertAlign val="subscript"/>
        <sz val="9"/>
        <color indexed="56"/>
        <rFont val="Arial"/>
        <family val="2"/>
      </rPr>
      <t>L</t>
    </r>
  </si>
  <si>
    <r>
      <t>φ</t>
    </r>
    <r>
      <rPr>
        <b/>
        <vertAlign val="subscript"/>
        <sz val="9"/>
        <color indexed="56"/>
        <rFont val="Arial"/>
        <family val="2"/>
      </rPr>
      <t>C</t>
    </r>
    <r>
      <rPr>
        <b/>
        <sz val="9"/>
        <color indexed="56"/>
        <rFont val="Arial"/>
        <family val="2"/>
      </rPr>
      <t xml:space="preserve"> </t>
    </r>
  </si>
  <si>
    <r>
      <t>U</t>
    </r>
    <r>
      <rPr>
        <b/>
        <vertAlign val="subscript"/>
        <sz val="9"/>
        <color indexed="56"/>
        <rFont val="Arial"/>
        <family val="2"/>
      </rPr>
      <t>R</t>
    </r>
    <r>
      <rPr>
        <b/>
        <sz val="9"/>
        <color indexed="56"/>
        <rFont val="Arial"/>
        <family val="2"/>
      </rPr>
      <t xml:space="preserve"> </t>
    </r>
  </si>
  <si>
    <r>
      <t>U</t>
    </r>
    <r>
      <rPr>
        <b/>
        <vertAlign val="subscript"/>
        <sz val="9"/>
        <color indexed="56"/>
        <rFont val="Arial"/>
        <family val="2"/>
      </rPr>
      <t>L</t>
    </r>
    <r>
      <rPr>
        <b/>
        <sz val="9"/>
        <color indexed="56"/>
        <rFont val="Arial"/>
        <family val="2"/>
      </rPr>
      <t xml:space="preserve"> </t>
    </r>
  </si>
  <si>
    <r>
      <t>U</t>
    </r>
    <r>
      <rPr>
        <b/>
        <vertAlign val="subscript"/>
        <sz val="9"/>
        <color indexed="56"/>
        <rFont val="Arial"/>
        <family val="2"/>
      </rPr>
      <t>C</t>
    </r>
    <r>
      <rPr>
        <b/>
        <sz val="9"/>
        <color indexed="56"/>
        <rFont val="Arial"/>
        <family val="2"/>
      </rPr>
      <t xml:space="preserve"> </t>
    </r>
  </si>
  <si>
    <r>
      <t>U</t>
    </r>
    <r>
      <rPr>
        <b/>
        <vertAlign val="subscript"/>
        <sz val="9"/>
        <color indexed="56"/>
        <rFont val="Arial"/>
        <family val="2"/>
      </rPr>
      <t>m</t>
    </r>
    <r>
      <rPr>
        <b/>
        <sz val="9"/>
        <color indexed="56"/>
        <rFont val="Arial"/>
        <family val="2"/>
      </rPr>
      <t xml:space="preserve"> </t>
    </r>
  </si>
  <si>
    <r>
      <t>I</t>
    </r>
    <r>
      <rPr>
        <b/>
        <vertAlign val="subscript"/>
        <sz val="9"/>
        <color indexed="56"/>
        <rFont val="Arial"/>
        <family val="2"/>
      </rPr>
      <t>m</t>
    </r>
    <r>
      <rPr>
        <b/>
        <sz val="9"/>
        <color indexed="56"/>
        <rFont val="Arial"/>
        <family val="2"/>
      </rPr>
      <t xml:space="preserve">  </t>
    </r>
  </si>
  <si>
    <t xml:space="preserve">F   </t>
  </si>
  <si>
    <t xml:space="preserve">ω  </t>
  </si>
  <si>
    <r>
      <t> </t>
    </r>
    <r>
      <rPr>
        <sz val="9"/>
        <color indexed="56"/>
        <rFont val="Arial"/>
        <family val="2"/>
      </rPr>
      <t> </t>
    </r>
  </si>
  <si>
    <t xml:space="preserve">R  </t>
  </si>
  <si>
    <t xml:space="preserve">L  </t>
  </si>
  <si>
    <t xml:space="preserve">C  </t>
  </si>
  <si>
    <r>
      <t>I</t>
    </r>
    <r>
      <rPr>
        <b/>
        <vertAlign val="subscript"/>
        <sz val="9"/>
        <color indexed="56"/>
        <rFont val="Arial"/>
        <family val="2"/>
      </rPr>
      <t>m</t>
    </r>
    <r>
      <rPr>
        <b/>
        <sz val="9"/>
        <color indexed="56"/>
        <rFont val="Arial"/>
        <family val="2"/>
      </rPr>
      <t xml:space="preserve">    -  amplitúda prúdu</t>
    </r>
  </si>
  <si>
    <t>F     -  frekvencia</t>
  </si>
  <si>
    <t>ω    -  uhlová frekvencia</t>
  </si>
  <si>
    <t>R     -  odpor rezistora, rezistancia</t>
  </si>
  <si>
    <t>L     -  indukčnosť cievky</t>
  </si>
  <si>
    <t>C     -  kapacita kondenzátora</t>
  </si>
  <si>
    <r>
      <t>X</t>
    </r>
    <r>
      <rPr>
        <b/>
        <vertAlign val="subscript"/>
        <sz val="9"/>
        <color indexed="56"/>
        <rFont val="Arial"/>
        <family val="2"/>
      </rPr>
      <t>L</t>
    </r>
    <r>
      <rPr>
        <b/>
        <sz val="9"/>
        <color indexed="56"/>
        <rFont val="Arial"/>
        <family val="2"/>
      </rPr>
      <t xml:space="preserve">   -  induktancia</t>
    </r>
  </si>
  <si>
    <r>
      <t>X</t>
    </r>
    <r>
      <rPr>
        <b/>
        <vertAlign val="subscript"/>
        <sz val="9"/>
        <color indexed="56"/>
        <rFont val="Arial"/>
        <family val="2"/>
      </rPr>
      <t>C</t>
    </r>
    <r>
      <rPr>
        <b/>
        <sz val="9"/>
        <color indexed="56"/>
        <rFont val="Arial"/>
        <family val="2"/>
      </rPr>
      <t xml:space="preserve">   -  kapacitancia</t>
    </r>
  </si>
  <si>
    <t>  </t>
  </si>
  <si>
    <r>
      <t>U</t>
    </r>
    <r>
      <rPr>
        <b/>
        <vertAlign val="subscript"/>
        <sz val="9"/>
        <color indexed="56"/>
        <rFont val="Arial"/>
        <family val="2"/>
      </rPr>
      <t>R</t>
    </r>
    <r>
      <rPr>
        <b/>
        <sz val="9"/>
        <color indexed="56"/>
        <rFont val="Arial"/>
        <family val="2"/>
      </rPr>
      <t xml:space="preserve">   -  amplitúda napätia na rezistore</t>
    </r>
  </si>
  <si>
    <r>
      <t>U</t>
    </r>
    <r>
      <rPr>
        <b/>
        <vertAlign val="subscript"/>
        <sz val="9"/>
        <color indexed="56"/>
        <rFont val="Arial"/>
        <family val="2"/>
      </rPr>
      <t>L</t>
    </r>
    <r>
      <rPr>
        <b/>
        <sz val="9"/>
        <color indexed="56"/>
        <rFont val="Arial"/>
        <family val="2"/>
      </rPr>
      <t xml:space="preserve">   -  amplitúda napätia na cievke</t>
    </r>
  </si>
  <si>
    <r>
      <t>U</t>
    </r>
    <r>
      <rPr>
        <b/>
        <vertAlign val="subscript"/>
        <sz val="9"/>
        <color indexed="56"/>
        <rFont val="Arial"/>
        <family val="2"/>
      </rPr>
      <t>C</t>
    </r>
    <r>
      <rPr>
        <b/>
        <sz val="9"/>
        <color indexed="56"/>
        <rFont val="Arial"/>
        <family val="2"/>
      </rPr>
      <t xml:space="preserve">   -  amplitúda napätia na kondenzátore</t>
    </r>
  </si>
  <si>
    <r>
      <t>U</t>
    </r>
    <r>
      <rPr>
        <b/>
        <vertAlign val="subscript"/>
        <sz val="9"/>
        <color indexed="56"/>
        <rFont val="Arial"/>
        <family val="2"/>
      </rPr>
      <t>m</t>
    </r>
    <r>
      <rPr>
        <b/>
        <sz val="9"/>
        <color indexed="56"/>
        <rFont val="Arial"/>
        <family val="2"/>
      </rPr>
      <t xml:space="preserve">  -  výsledná amplitúda napätia v obvode</t>
    </r>
  </si>
  <si>
    <r>
      <t>φ</t>
    </r>
    <r>
      <rPr>
        <b/>
        <vertAlign val="subscript"/>
        <sz val="9"/>
        <color indexed="56"/>
        <rFont val="Arial"/>
        <family val="2"/>
      </rPr>
      <t xml:space="preserve">R </t>
    </r>
    <r>
      <rPr>
        <b/>
        <sz val="9"/>
        <color indexed="56"/>
        <rFont val="Arial"/>
        <family val="2"/>
      </rPr>
      <t xml:space="preserve">  -  fázový posun na rezistore</t>
    </r>
  </si>
  <si>
    <r>
      <t>φ</t>
    </r>
    <r>
      <rPr>
        <b/>
        <vertAlign val="subscript"/>
        <sz val="9"/>
        <color indexed="56"/>
        <rFont val="Arial"/>
        <family val="2"/>
      </rPr>
      <t>L</t>
    </r>
    <r>
      <rPr>
        <b/>
        <sz val="9"/>
        <color indexed="56"/>
        <rFont val="Arial"/>
        <family val="2"/>
      </rPr>
      <t xml:space="preserve">   -  fázový posun na cievke </t>
    </r>
  </si>
  <si>
    <r>
      <t>φ</t>
    </r>
    <r>
      <rPr>
        <b/>
        <vertAlign val="subscript"/>
        <sz val="9"/>
        <color indexed="56"/>
        <rFont val="Arial"/>
        <family val="2"/>
      </rPr>
      <t>C</t>
    </r>
    <r>
      <rPr>
        <b/>
        <sz val="9"/>
        <color indexed="56"/>
        <rFont val="Arial"/>
        <family val="2"/>
      </rPr>
      <t xml:space="preserve">   -  fázový posun na kondenzátore</t>
    </r>
  </si>
  <si>
    <t>X     -  reaktancia</t>
  </si>
  <si>
    <t>Z     -  impedancia</t>
  </si>
  <si>
    <t>φ     -  výsledný fázový posun</t>
  </si>
  <si>
    <t>f     -  frekvencia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</si>
</sst>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23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2"/>
    </font>
    <font>
      <b/>
      <sz val="6"/>
      <name val="Arial"/>
      <family val="2"/>
    </font>
    <font>
      <b/>
      <sz val="6"/>
      <color indexed="56"/>
      <name val="Arial"/>
      <family val="2"/>
    </font>
    <font>
      <sz val="10"/>
      <color indexed="56"/>
      <name val="Arial"/>
      <family val="2"/>
    </font>
    <font>
      <sz val="10.25"/>
      <name val="Arial"/>
      <family val="0"/>
    </font>
    <font>
      <sz val="10.75"/>
      <name val="Arial"/>
      <family val="0"/>
    </font>
    <font>
      <sz val="10"/>
      <color indexed="9"/>
      <name val="Arial"/>
      <family val="0"/>
    </font>
    <font>
      <b/>
      <u val="single"/>
      <sz val="10"/>
      <color indexed="56"/>
      <name val="Arial"/>
      <family val="2"/>
    </font>
    <font>
      <b/>
      <sz val="9"/>
      <color indexed="56"/>
      <name val="Arial"/>
      <family val="2"/>
    </font>
    <font>
      <b/>
      <vertAlign val="subscript"/>
      <sz val="9"/>
      <color indexed="56"/>
      <name val="Arial"/>
      <family val="2"/>
    </font>
    <font>
      <sz val="9"/>
      <color indexed="56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18" fillId="2" borderId="0" xfId="0" applyFont="1" applyFill="1" applyAlignment="1" applyProtection="1">
      <alignment/>
      <protection hidden="1"/>
    </xf>
    <xf numFmtId="0" fontId="8" fillId="2" borderId="1" xfId="0" applyFont="1" applyFill="1" applyBorder="1" applyAlignment="1" applyProtection="1">
      <alignment/>
      <protection hidden="1"/>
    </xf>
    <xf numFmtId="0" fontId="8" fillId="2" borderId="2" xfId="0" applyFont="1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8" fillId="2" borderId="4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8" fillId="2" borderId="5" xfId="0" applyFont="1" applyFill="1" applyBorder="1" applyAlignment="1" applyProtection="1">
      <alignment/>
      <protection hidden="1"/>
    </xf>
    <xf numFmtId="0" fontId="1" fillId="2" borderId="6" xfId="0" applyFont="1" applyFill="1" applyBorder="1" applyAlignment="1" applyProtection="1">
      <alignment horizontal="right"/>
      <protection hidden="1"/>
    </xf>
    <xf numFmtId="0" fontId="1" fillId="3" borderId="7" xfId="0" applyFont="1" applyFill="1" applyBorder="1" applyAlignment="1" applyProtection="1">
      <alignment horizontal="left"/>
      <protection hidden="1"/>
    </xf>
    <xf numFmtId="0" fontId="1" fillId="2" borderId="8" xfId="0" applyFont="1" applyFill="1" applyBorder="1" applyAlignment="1" applyProtection="1">
      <alignment/>
      <protection hidden="1"/>
    </xf>
    <xf numFmtId="0" fontId="1" fillId="2" borderId="8" xfId="0" applyFont="1" applyFill="1" applyBorder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13" fillId="2" borderId="4" xfId="0" applyFont="1" applyFill="1" applyBorder="1" applyAlignment="1" applyProtection="1">
      <alignment/>
      <protection hidden="1"/>
    </xf>
    <xf numFmtId="0" fontId="14" fillId="2" borderId="0" xfId="0" applyFont="1" applyFill="1" applyBorder="1" applyAlignment="1" applyProtection="1">
      <alignment/>
      <protection hidden="1"/>
    </xf>
    <xf numFmtId="0" fontId="1" fillId="2" borderId="4" xfId="0" applyFont="1" applyFill="1" applyBorder="1" applyAlignment="1" applyProtection="1">
      <alignment/>
      <protection hidden="1"/>
    </xf>
    <xf numFmtId="0" fontId="0" fillId="2" borderId="0" xfId="0" applyFill="1" applyAlignment="1" applyProtection="1">
      <alignment horizontal="left"/>
      <protection hidden="1"/>
    </xf>
    <xf numFmtId="0" fontId="1" fillId="4" borderId="7" xfId="0" applyFont="1" applyFill="1" applyBorder="1" applyAlignment="1" applyProtection="1">
      <alignment horizontal="left"/>
      <protection hidden="1"/>
    </xf>
    <xf numFmtId="0" fontId="7" fillId="2" borderId="6" xfId="0" applyFont="1" applyFill="1" applyBorder="1" applyAlignment="1" applyProtection="1">
      <alignment horizontal="right"/>
      <protection hidden="1"/>
    </xf>
    <xf numFmtId="0" fontId="14" fillId="2" borderId="5" xfId="0" applyFont="1" applyFill="1" applyBorder="1" applyAlignment="1" applyProtection="1">
      <alignment/>
      <protection hidden="1"/>
    </xf>
    <xf numFmtId="0" fontId="1" fillId="5" borderId="7" xfId="0" applyFont="1" applyFill="1" applyBorder="1" applyAlignment="1" applyProtection="1">
      <alignment horizontal="left"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12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0" fontId="8" fillId="2" borderId="1" xfId="0" applyFont="1" applyFill="1" applyBorder="1" applyAlignment="1" applyProtection="1">
      <alignment horizontal="left"/>
      <protection hidden="1"/>
    </xf>
    <xf numFmtId="0" fontId="12" fillId="2" borderId="0" xfId="0" applyFont="1" applyFill="1" applyBorder="1" applyAlignment="1" applyProtection="1">
      <alignment/>
      <protection hidden="1"/>
    </xf>
    <xf numFmtId="0" fontId="1" fillId="2" borderId="10" xfId="0" applyFont="1" applyFill="1" applyBorder="1" applyAlignment="1" applyProtection="1">
      <alignment/>
      <protection hidden="1"/>
    </xf>
    <xf numFmtId="0" fontId="19" fillId="2" borderId="4" xfId="0" applyFont="1" applyFill="1" applyBorder="1" applyAlignment="1" applyProtection="1">
      <alignment/>
      <protection hidden="1"/>
    </xf>
    <xf numFmtId="0" fontId="19" fillId="2" borderId="0" xfId="0" applyFont="1" applyFill="1" applyBorder="1" applyAlignment="1" applyProtection="1">
      <alignment/>
      <protection hidden="1"/>
    </xf>
    <xf numFmtId="0" fontId="21" fillId="2" borderId="0" xfId="0" applyFont="1" applyFill="1" applyBorder="1" applyAlignment="1" applyProtection="1">
      <alignment/>
      <protection hidden="1"/>
    </xf>
    <xf numFmtId="0" fontId="22" fillId="2" borderId="4" xfId="0" applyFont="1" applyFill="1" applyBorder="1" applyAlignment="1" applyProtection="1">
      <alignment/>
      <protection hidden="1"/>
    </xf>
    <xf numFmtId="0" fontId="22" fillId="2" borderId="0" xfId="0" applyFont="1" applyFill="1" applyBorder="1" applyAlignment="1" applyProtection="1">
      <alignment/>
      <protection hidden="1"/>
    </xf>
    <xf numFmtId="0" fontId="19" fillId="2" borderId="4" xfId="0" applyFont="1" applyFill="1" applyBorder="1" applyAlignment="1" applyProtection="1">
      <alignment horizontal="left"/>
      <protection hidden="1"/>
    </xf>
    <xf numFmtId="0" fontId="8" fillId="2" borderId="11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19" fillId="0" borderId="0" xfId="0" applyFont="1" applyAlignment="1">
      <alignment/>
    </xf>
    <xf numFmtId="0" fontId="1" fillId="2" borderId="2" xfId="0" applyFont="1" applyFill="1" applyBorder="1" applyAlignment="1" applyProtection="1">
      <alignment/>
      <protection hidden="1"/>
    </xf>
    <xf numFmtId="0" fontId="19" fillId="2" borderId="10" xfId="0" applyFont="1" applyFill="1" applyBorder="1" applyAlignment="1" applyProtection="1">
      <alignment/>
      <protection hidden="1"/>
    </xf>
    <xf numFmtId="0" fontId="19" fillId="2" borderId="2" xfId="0" applyFont="1" applyFill="1" applyBorder="1" applyAlignment="1" applyProtection="1">
      <alignment/>
      <protection hidden="1"/>
    </xf>
    <xf numFmtId="0" fontId="1" fillId="3" borderId="7" xfId="0" applyFont="1" applyFill="1" applyBorder="1" applyAlignment="1" applyProtection="1">
      <alignment horizontal="left"/>
      <protection hidden="1" locked="0"/>
    </xf>
    <xf numFmtId="0" fontId="17" fillId="2" borderId="0" xfId="0" applyFont="1" applyFill="1" applyAlignment="1" applyProtection="1">
      <alignment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75"/>
          <c:h val="1"/>
        </c:manualLayout>
      </c:layout>
      <c:scatterChart>
        <c:scatterStyle val="smooth"/>
        <c:varyColors val="0"/>
        <c:ser>
          <c:idx val="0"/>
          <c:order val="0"/>
          <c:tx>
            <c:v>Prúd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Hárok2!$C$8:$C$58</c:f>
              <c:numCache>
                <c:ptCount val="51"/>
                <c:pt idx="0">
                  <c:v>0</c:v>
                </c:pt>
                <c:pt idx="1">
                  <c:v>0.00125</c:v>
                </c:pt>
                <c:pt idx="2">
                  <c:v>0.0025</c:v>
                </c:pt>
                <c:pt idx="3">
                  <c:v>0.00375</c:v>
                </c:pt>
                <c:pt idx="4">
                  <c:v>0.005</c:v>
                </c:pt>
                <c:pt idx="5">
                  <c:v>0.00625</c:v>
                </c:pt>
                <c:pt idx="6">
                  <c:v>0.0075</c:v>
                </c:pt>
                <c:pt idx="7">
                  <c:v>0.00875</c:v>
                </c:pt>
                <c:pt idx="8">
                  <c:v>0.01</c:v>
                </c:pt>
                <c:pt idx="9">
                  <c:v>0.01125</c:v>
                </c:pt>
                <c:pt idx="10">
                  <c:v>0.0125</c:v>
                </c:pt>
                <c:pt idx="11">
                  <c:v>0.01375</c:v>
                </c:pt>
                <c:pt idx="12">
                  <c:v>0.015</c:v>
                </c:pt>
                <c:pt idx="13">
                  <c:v>0.01625</c:v>
                </c:pt>
                <c:pt idx="14">
                  <c:v>0.0175</c:v>
                </c:pt>
                <c:pt idx="15">
                  <c:v>0.01875</c:v>
                </c:pt>
                <c:pt idx="16">
                  <c:v>0.02</c:v>
                </c:pt>
                <c:pt idx="17">
                  <c:v>0.02125</c:v>
                </c:pt>
                <c:pt idx="18">
                  <c:v>0.0225</c:v>
                </c:pt>
                <c:pt idx="19">
                  <c:v>0.02375</c:v>
                </c:pt>
                <c:pt idx="20">
                  <c:v>0.025</c:v>
                </c:pt>
                <c:pt idx="21">
                  <c:v>0.02625</c:v>
                </c:pt>
                <c:pt idx="22">
                  <c:v>0.0275</c:v>
                </c:pt>
                <c:pt idx="23">
                  <c:v>0.02875</c:v>
                </c:pt>
                <c:pt idx="24">
                  <c:v>0.03</c:v>
                </c:pt>
                <c:pt idx="25">
                  <c:v>0.03125</c:v>
                </c:pt>
                <c:pt idx="26">
                  <c:v>0.0325</c:v>
                </c:pt>
                <c:pt idx="27">
                  <c:v>0.03375</c:v>
                </c:pt>
                <c:pt idx="28">
                  <c:v>0.035</c:v>
                </c:pt>
                <c:pt idx="29">
                  <c:v>0.03625</c:v>
                </c:pt>
                <c:pt idx="30">
                  <c:v>0.0375</c:v>
                </c:pt>
                <c:pt idx="31">
                  <c:v>0.03875</c:v>
                </c:pt>
                <c:pt idx="32">
                  <c:v>0.04</c:v>
                </c:pt>
                <c:pt idx="33">
                  <c:v>0.04125</c:v>
                </c:pt>
                <c:pt idx="34">
                  <c:v>0.0425</c:v>
                </c:pt>
                <c:pt idx="35">
                  <c:v>0.043750000000000004</c:v>
                </c:pt>
                <c:pt idx="36">
                  <c:v>0.045</c:v>
                </c:pt>
                <c:pt idx="37">
                  <c:v>0.04625</c:v>
                </c:pt>
                <c:pt idx="38">
                  <c:v>0.0475</c:v>
                </c:pt>
                <c:pt idx="39">
                  <c:v>0.04875</c:v>
                </c:pt>
                <c:pt idx="40">
                  <c:v>0.05</c:v>
                </c:pt>
                <c:pt idx="41">
                  <c:v>0.051250000000000004</c:v>
                </c:pt>
                <c:pt idx="42">
                  <c:v>0.0525</c:v>
                </c:pt>
                <c:pt idx="43">
                  <c:v>0.05375</c:v>
                </c:pt>
                <c:pt idx="44">
                  <c:v>0.055</c:v>
                </c:pt>
                <c:pt idx="45">
                  <c:v>0.05625</c:v>
                </c:pt>
                <c:pt idx="46">
                  <c:v>0.0575</c:v>
                </c:pt>
                <c:pt idx="47">
                  <c:v>0.058750000000000004</c:v>
                </c:pt>
                <c:pt idx="48">
                  <c:v>0.06</c:v>
                </c:pt>
                <c:pt idx="49">
                  <c:v>0.06125</c:v>
                </c:pt>
                <c:pt idx="50">
                  <c:v>0.0625</c:v>
                </c:pt>
              </c:numCache>
            </c:numRef>
          </c:xVal>
          <c:yVal>
            <c:numRef>
              <c:f>Hárok2!$D$8:$D$58</c:f>
              <c:numCache>
                <c:ptCount val="51"/>
                <c:pt idx="0">
                  <c:v>0</c:v>
                </c:pt>
                <c:pt idx="1">
                  <c:v>92.70509831248422</c:v>
                </c:pt>
                <c:pt idx="2">
                  <c:v>176.33557568774194</c:v>
                </c:pt>
                <c:pt idx="3">
                  <c:v>242.70509831248424</c:v>
                </c:pt>
                <c:pt idx="4">
                  <c:v>285.31695488854604</c:v>
                </c:pt>
                <c:pt idx="5">
                  <c:v>300</c:v>
                </c:pt>
                <c:pt idx="6">
                  <c:v>285.3169548885461</c:v>
                </c:pt>
                <c:pt idx="7">
                  <c:v>242.70509831248424</c:v>
                </c:pt>
                <c:pt idx="8">
                  <c:v>176.33557568774197</c:v>
                </c:pt>
                <c:pt idx="9">
                  <c:v>92.70509831248425</c:v>
                </c:pt>
                <c:pt idx="10">
                  <c:v>3.67544536472586E-14</c:v>
                </c:pt>
                <c:pt idx="11">
                  <c:v>-92.70509831248418</c:v>
                </c:pt>
                <c:pt idx="12">
                  <c:v>-176.3355756877419</c:v>
                </c:pt>
                <c:pt idx="13">
                  <c:v>-242.7050983124842</c:v>
                </c:pt>
                <c:pt idx="14">
                  <c:v>-285.31695488854604</c:v>
                </c:pt>
                <c:pt idx="15">
                  <c:v>-300</c:v>
                </c:pt>
                <c:pt idx="16">
                  <c:v>-285.3169548885461</c:v>
                </c:pt>
                <c:pt idx="17">
                  <c:v>-242.70509831248427</c:v>
                </c:pt>
                <c:pt idx="18">
                  <c:v>-176.335575687742</c:v>
                </c:pt>
                <c:pt idx="19">
                  <c:v>-92.70509831248428</c:v>
                </c:pt>
                <c:pt idx="20">
                  <c:v>-7.35089072945172E-14</c:v>
                </c:pt>
                <c:pt idx="21">
                  <c:v>92.70509831248415</c:v>
                </c:pt>
                <c:pt idx="22">
                  <c:v>176.33557568774188</c:v>
                </c:pt>
                <c:pt idx="23">
                  <c:v>242.70509831248418</c:v>
                </c:pt>
                <c:pt idx="24">
                  <c:v>285.31695488854604</c:v>
                </c:pt>
                <c:pt idx="25">
                  <c:v>300</c:v>
                </c:pt>
                <c:pt idx="26">
                  <c:v>285.3169548885461</c:v>
                </c:pt>
                <c:pt idx="27">
                  <c:v>242.7050983124843</c:v>
                </c:pt>
                <c:pt idx="28">
                  <c:v>176.335575687742</c:v>
                </c:pt>
                <c:pt idx="29">
                  <c:v>92.70509831248434</c:v>
                </c:pt>
                <c:pt idx="30">
                  <c:v>1.102633609417758E-13</c:v>
                </c:pt>
                <c:pt idx="31">
                  <c:v>-92.70509831248413</c:v>
                </c:pt>
                <c:pt idx="32">
                  <c:v>-176.33557568774185</c:v>
                </c:pt>
                <c:pt idx="33">
                  <c:v>-242.70509831248418</c:v>
                </c:pt>
                <c:pt idx="34">
                  <c:v>-285.31695488854604</c:v>
                </c:pt>
                <c:pt idx="35">
                  <c:v>-300</c:v>
                </c:pt>
                <c:pt idx="36">
                  <c:v>-285.31695488854615</c:v>
                </c:pt>
                <c:pt idx="37">
                  <c:v>-242.7050983124843</c:v>
                </c:pt>
                <c:pt idx="38">
                  <c:v>-176.33557568774205</c:v>
                </c:pt>
                <c:pt idx="39">
                  <c:v>-92.70509831248437</c:v>
                </c:pt>
                <c:pt idx="40">
                  <c:v>-1.470178145890344E-13</c:v>
                </c:pt>
                <c:pt idx="41">
                  <c:v>92.70509831248458</c:v>
                </c:pt>
                <c:pt idx="42">
                  <c:v>176.3355756877418</c:v>
                </c:pt>
                <c:pt idx="43">
                  <c:v>242.70509831248413</c:v>
                </c:pt>
                <c:pt idx="44">
                  <c:v>285.31695488854604</c:v>
                </c:pt>
                <c:pt idx="45">
                  <c:v>300</c:v>
                </c:pt>
                <c:pt idx="46">
                  <c:v>285.31695488854615</c:v>
                </c:pt>
                <c:pt idx="47">
                  <c:v>242.705098312484</c:v>
                </c:pt>
                <c:pt idx="48">
                  <c:v>176.33557568774208</c:v>
                </c:pt>
                <c:pt idx="49">
                  <c:v>92.7050983124844</c:v>
                </c:pt>
                <c:pt idx="50">
                  <c:v>1.83772268236293E-13</c:v>
                </c:pt>
              </c:numCache>
            </c:numRef>
          </c:yVal>
          <c:smooth val="1"/>
        </c:ser>
        <c:ser>
          <c:idx val="1"/>
          <c:order val="1"/>
          <c:tx>
            <c:v>Napätie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Hárok2!$C$8:$C$58</c:f>
              <c:numCache>
                <c:ptCount val="51"/>
                <c:pt idx="0">
                  <c:v>0</c:v>
                </c:pt>
                <c:pt idx="1">
                  <c:v>0.00125</c:v>
                </c:pt>
                <c:pt idx="2">
                  <c:v>0.0025</c:v>
                </c:pt>
                <c:pt idx="3">
                  <c:v>0.00375</c:v>
                </c:pt>
                <c:pt idx="4">
                  <c:v>0.005</c:v>
                </c:pt>
                <c:pt idx="5">
                  <c:v>0.00625</c:v>
                </c:pt>
                <c:pt idx="6">
                  <c:v>0.0075</c:v>
                </c:pt>
                <c:pt idx="7">
                  <c:v>0.00875</c:v>
                </c:pt>
                <c:pt idx="8">
                  <c:v>0.01</c:v>
                </c:pt>
                <c:pt idx="9">
                  <c:v>0.01125</c:v>
                </c:pt>
                <c:pt idx="10">
                  <c:v>0.0125</c:v>
                </c:pt>
                <c:pt idx="11">
                  <c:v>0.01375</c:v>
                </c:pt>
                <c:pt idx="12">
                  <c:v>0.015</c:v>
                </c:pt>
                <c:pt idx="13">
                  <c:v>0.01625</c:v>
                </c:pt>
                <c:pt idx="14">
                  <c:v>0.0175</c:v>
                </c:pt>
                <c:pt idx="15">
                  <c:v>0.01875</c:v>
                </c:pt>
                <c:pt idx="16">
                  <c:v>0.02</c:v>
                </c:pt>
                <c:pt idx="17">
                  <c:v>0.02125</c:v>
                </c:pt>
                <c:pt idx="18">
                  <c:v>0.0225</c:v>
                </c:pt>
                <c:pt idx="19">
                  <c:v>0.02375</c:v>
                </c:pt>
                <c:pt idx="20">
                  <c:v>0.025</c:v>
                </c:pt>
                <c:pt idx="21">
                  <c:v>0.02625</c:v>
                </c:pt>
                <c:pt idx="22">
                  <c:v>0.0275</c:v>
                </c:pt>
                <c:pt idx="23">
                  <c:v>0.02875</c:v>
                </c:pt>
                <c:pt idx="24">
                  <c:v>0.03</c:v>
                </c:pt>
                <c:pt idx="25">
                  <c:v>0.03125</c:v>
                </c:pt>
                <c:pt idx="26">
                  <c:v>0.0325</c:v>
                </c:pt>
                <c:pt idx="27">
                  <c:v>0.03375</c:v>
                </c:pt>
                <c:pt idx="28">
                  <c:v>0.035</c:v>
                </c:pt>
                <c:pt idx="29">
                  <c:v>0.03625</c:v>
                </c:pt>
                <c:pt idx="30">
                  <c:v>0.0375</c:v>
                </c:pt>
                <c:pt idx="31">
                  <c:v>0.03875</c:v>
                </c:pt>
                <c:pt idx="32">
                  <c:v>0.04</c:v>
                </c:pt>
                <c:pt idx="33">
                  <c:v>0.04125</c:v>
                </c:pt>
                <c:pt idx="34">
                  <c:v>0.0425</c:v>
                </c:pt>
                <c:pt idx="35">
                  <c:v>0.043750000000000004</c:v>
                </c:pt>
                <c:pt idx="36">
                  <c:v>0.045</c:v>
                </c:pt>
                <c:pt idx="37">
                  <c:v>0.04625</c:v>
                </c:pt>
                <c:pt idx="38">
                  <c:v>0.0475</c:v>
                </c:pt>
                <c:pt idx="39">
                  <c:v>0.04875</c:v>
                </c:pt>
                <c:pt idx="40">
                  <c:v>0.05</c:v>
                </c:pt>
                <c:pt idx="41">
                  <c:v>0.051250000000000004</c:v>
                </c:pt>
                <c:pt idx="42">
                  <c:v>0.0525</c:v>
                </c:pt>
                <c:pt idx="43">
                  <c:v>0.05375</c:v>
                </c:pt>
                <c:pt idx="44">
                  <c:v>0.055</c:v>
                </c:pt>
                <c:pt idx="45">
                  <c:v>0.05625</c:v>
                </c:pt>
                <c:pt idx="46">
                  <c:v>0.0575</c:v>
                </c:pt>
                <c:pt idx="47">
                  <c:v>0.058750000000000004</c:v>
                </c:pt>
                <c:pt idx="48">
                  <c:v>0.06</c:v>
                </c:pt>
                <c:pt idx="49">
                  <c:v>0.06125</c:v>
                </c:pt>
                <c:pt idx="50">
                  <c:v>0.0625</c:v>
                </c:pt>
              </c:numCache>
            </c:numRef>
          </c:xVal>
          <c:yVal>
            <c:numRef>
              <c:f>Hárok2!$E$8:$E$58</c:f>
              <c:numCache>
                <c:ptCount val="51"/>
                <c:pt idx="0">
                  <c:v>189.75294961984932</c:v>
                </c:pt>
                <c:pt idx="1">
                  <c:v>208.27730871592894</c:v>
                </c:pt>
                <c:pt idx="2">
                  <c:v>206.4140336815539</c:v>
                </c:pt>
                <c:pt idx="3">
                  <c:v>184.34551485928935</c:v>
                </c:pt>
                <c:pt idx="4">
                  <c:v>144.23197263187052</c:v>
                </c:pt>
                <c:pt idx="5">
                  <c:v>90.00000000000004</c:v>
                </c:pt>
                <c:pt idx="6">
                  <c:v>26.958200301257207</c:v>
                </c:pt>
                <c:pt idx="7">
                  <c:v>-38.72245587179876</c:v>
                </c:pt>
                <c:pt idx="8">
                  <c:v>-100.61268826890868</c:v>
                </c:pt>
                <c:pt idx="9">
                  <c:v>-152.65424972843837</c:v>
                </c:pt>
                <c:pt idx="10">
                  <c:v>-189.7529496198493</c:v>
                </c:pt>
                <c:pt idx="11">
                  <c:v>-208.27730871592894</c:v>
                </c:pt>
                <c:pt idx="12">
                  <c:v>-206.4140336815539</c:v>
                </c:pt>
                <c:pt idx="13">
                  <c:v>-184.34551485928935</c:v>
                </c:pt>
                <c:pt idx="14">
                  <c:v>-144.23197263187052</c:v>
                </c:pt>
                <c:pt idx="15">
                  <c:v>-90.00000000000006</c:v>
                </c:pt>
                <c:pt idx="16">
                  <c:v>-26.958200301257232</c:v>
                </c:pt>
                <c:pt idx="17">
                  <c:v>38.722455871798736</c:v>
                </c:pt>
                <c:pt idx="18">
                  <c:v>100.61268826890867</c:v>
                </c:pt>
                <c:pt idx="19">
                  <c:v>152.65424972843834</c:v>
                </c:pt>
                <c:pt idx="20">
                  <c:v>189.7529496198493</c:v>
                </c:pt>
                <c:pt idx="21">
                  <c:v>208.27730871592894</c:v>
                </c:pt>
                <c:pt idx="22">
                  <c:v>206.41403368155392</c:v>
                </c:pt>
                <c:pt idx="23">
                  <c:v>184.34551485928938</c:v>
                </c:pt>
                <c:pt idx="24">
                  <c:v>144.23197263187052</c:v>
                </c:pt>
                <c:pt idx="25">
                  <c:v>90.00000000000009</c:v>
                </c:pt>
                <c:pt idx="26">
                  <c:v>26.95820030125726</c:v>
                </c:pt>
                <c:pt idx="27">
                  <c:v>-38.72245587179871</c:v>
                </c:pt>
                <c:pt idx="28">
                  <c:v>-100.61268826890864</c:v>
                </c:pt>
                <c:pt idx="29">
                  <c:v>-152.65424972843834</c:v>
                </c:pt>
                <c:pt idx="30">
                  <c:v>-189.75294961984926</c:v>
                </c:pt>
                <c:pt idx="31">
                  <c:v>-208.27730871592894</c:v>
                </c:pt>
                <c:pt idx="32">
                  <c:v>-206.41403368155392</c:v>
                </c:pt>
                <c:pt idx="33">
                  <c:v>-184.34551485928938</c:v>
                </c:pt>
                <c:pt idx="34">
                  <c:v>-144.23197263187055</c:v>
                </c:pt>
                <c:pt idx="35">
                  <c:v>-89.99999999999977</c:v>
                </c:pt>
                <c:pt idx="36">
                  <c:v>-26.958200301257282</c:v>
                </c:pt>
                <c:pt idx="37">
                  <c:v>38.72245587179868</c:v>
                </c:pt>
                <c:pt idx="38">
                  <c:v>100.61268826890861</c:v>
                </c:pt>
                <c:pt idx="39">
                  <c:v>152.65424972843832</c:v>
                </c:pt>
                <c:pt idx="40">
                  <c:v>189.75294961984926</c:v>
                </c:pt>
                <c:pt idx="41">
                  <c:v>208.27730871592897</c:v>
                </c:pt>
                <c:pt idx="42">
                  <c:v>206.41403368155392</c:v>
                </c:pt>
                <c:pt idx="43">
                  <c:v>184.3455148592894</c:v>
                </c:pt>
                <c:pt idx="44">
                  <c:v>144.23197263187058</c:v>
                </c:pt>
                <c:pt idx="45">
                  <c:v>90.00000000000013</c:v>
                </c:pt>
                <c:pt idx="46">
                  <c:v>26.958200301257307</c:v>
                </c:pt>
                <c:pt idx="47">
                  <c:v>-38.72245587179903</c:v>
                </c:pt>
                <c:pt idx="48">
                  <c:v>-100.6126882689086</c:v>
                </c:pt>
                <c:pt idx="49">
                  <c:v>-152.65424972843854</c:v>
                </c:pt>
                <c:pt idx="50">
                  <c:v>-189.75294961984923</c:v>
                </c:pt>
              </c:numCache>
            </c:numRef>
          </c:yVal>
          <c:smooth val="1"/>
        </c:ser>
        <c:axId val="25720794"/>
        <c:axId val="30160555"/>
      </c:scatterChart>
      <c:valAx>
        <c:axId val="25720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60555"/>
        <c:crosses val="autoZero"/>
        <c:crossBetween val="midCat"/>
        <c:dispUnits/>
      </c:valAx>
      <c:valAx>
        <c:axId val="3016055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57207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Hárok2!$C$8:$C$58</c:f>
              <c:numCache>
                <c:ptCount val="51"/>
                <c:pt idx="0">
                  <c:v>0</c:v>
                </c:pt>
                <c:pt idx="1">
                  <c:v>0.00125</c:v>
                </c:pt>
                <c:pt idx="2">
                  <c:v>0.0025</c:v>
                </c:pt>
                <c:pt idx="3">
                  <c:v>0.00375</c:v>
                </c:pt>
                <c:pt idx="4">
                  <c:v>0.005</c:v>
                </c:pt>
                <c:pt idx="5">
                  <c:v>0.00625</c:v>
                </c:pt>
                <c:pt idx="6">
                  <c:v>0.0075</c:v>
                </c:pt>
                <c:pt idx="7">
                  <c:v>0.00875</c:v>
                </c:pt>
                <c:pt idx="8">
                  <c:v>0.01</c:v>
                </c:pt>
                <c:pt idx="9">
                  <c:v>0.01125</c:v>
                </c:pt>
                <c:pt idx="10">
                  <c:v>0.0125</c:v>
                </c:pt>
                <c:pt idx="11">
                  <c:v>0.01375</c:v>
                </c:pt>
                <c:pt idx="12">
                  <c:v>0.015</c:v>
                </c:pt>
                <c:pt idx="13">
                  <c:v>0.01625</c:v>
                </c:pt>
                <c:pt idx="14">
                  <c:v>0.0175</c:v>
                </c:pt>
                <c:pt idx="15">
                  <c:v>0.01875</c:v>
                </c:pt>
                <c:pt idx="16">
                  <c:v>0.02</c:v>
                </c:pt>
                <c:pt idx="17">
                  <c:v>0.02125</c:v>
                </c:pt>
                <c:pt idx="18">
                  <c:v>0.0225</c:v>
                </c:pt>
                <c:pt idx="19">
                  <c:v>0.02375</c:v>
                </c:pt>
                <c:pt idx="20">
                  <c:v>0.025</c:v>
                </c:pt>
                <c:pt idx="21">
                  <c:v>0.02625</c:v>
                </c:pt>
                <c:pt idx="22">
                  <c:v>0.0275</c:v>
                </c:pt>
                <c:pt idx="23">
                  <c:v>0.02875</c:v>
                </c:pt>
                <c:pt idx="24">
                  <c:v>0.03</c:v>
                </c:pt>
                <c:pt idx="25">
                  <c:v>0.03125</c:v>
                </c:pt>
                <c:pt idx="26">
                  <c:v>0.0325</c:v>
                </c:pt>
                <c:pt idx="27">
                  <c:v>0.03375</c:v>
                </c:pt>
                <c:pt idx="28">
                  <c:v>0.035</c:v>
                </c:pt>
                <c:pt idx="29">
                  <c:v>0.03625</c:v>
                </c:pt>
                <c:pt idx="30">
                  <c:v>0.0375</c:v>
                </c:pt>
                <c:pt idx="31">
                  <c:v>0.03875</c:v>
                </c:pt>
                <c:pt idx="32">
                  <c:v>0.04</c:v>
                </c:pt>
                <c:pt idx="33">
                  <c:v>0.04125</c:v>
                </c:pt>
                <c:pt idx="34">
                  <c:v>0.0425</c:v>
                </c:pt>
                <c:pt idx="35">
                  <c:v>0.043750000000000004</c:v>
                </c:pt>
                <c:pt idx="36">
                  <c:v>0.045</c:v>
                </c:pt>
                <c:pt idx="37">
                  <c:v>0.04625</c:v>
                </c:pt>
                <c:pt idx="38">
                  <c:v>0.0475</c:v>
                </c:pt>
                <c:pt idx="39">
                  <c:v>0.04875</c:v>
                </c:pt>
                <c:pt idx="40">
                  <c:v>0.05</c:v>
                </c:pt>
                <c:pt idx="41">
                  <c:v>0.051250000000000004</c:v>
                </c:pt>
                <c:pt idx="42">
                  <c:v>0.0525</c:v>
                </c:pt>
                <c:pt idx="43">
                  <c:v>0.05375</c:v>
                </c:pt>
                <c:pt idx="44">
                  <c:v>0.055</c:v>
                </c:pt>
                <c:pt idx="45">
                  <c:v>0.05625</c:v>
                </c:pt>
                <c:pt idx="46">
                  <c:v>0.0575</c:v>
                </c:pt>
                <c:pt idx="47">
                  <c:v>0.058750000000000004</c:v>
                </c:pt>
                <c:pt idx="48">
                  <c:v>0.06</c:v>
                </c:pt>
                <c:pt idx="49">
                  <c:v>0.06125</c:v>
                </c:pt>
                <c:pt idx="50">
                  <c:v>0.0625</c:v>
                </c:pt>
              </c:numCache>
            </c:numRef>
          </c:xVal>
          <c:yVal>
            <c:numRef>
              <c:f>Hárok2!$D$8:$D$58</c:f>
              <c:numCache>
                <c:ptCount val="51"/>
                <c:pt idx="0">
                  <c:v>0</c:v>
                </c:pt>
                <c:pt idx="1">
                  <c:v>86.52475842498527</c:v>
                </c:pt>
                <c:pt idx="2">
                  <c:v>164.57987064189248</c:v>
                </c:pt>
                <c:pt idx="3">
                  <c:v>226.5247584249853</c:v>
                </c:pt>
                <c:pt idx="4">
                  <c:v>266.29582456264296</c:v>
                </c:pt>
                <c:pt idx="5">
                  <c:v>280</c:v>
                </c:pt>
                <c:pt idx="6">
                  <c:v>266.295824562643</c:v>
                </c:pt>
                <c:pt idx="7">
                  <c:v>226.5247584249853</c:v>
                </c:pt>
                <c:pt idx="8">
                  <c:v>164.5798706418925</c:v>
                </c:pt>
                <c:pt idx="9">
                  <c:v>86.52475842498531</c:v>
                </c:pt>
                <c:pt idx="10">
                  <c:v>3.430415673744136E-14</c:v>
                </c:pt>
                <c:pt idx="11">
                  <c:v>-86.52475842498524</c:v>
                </c:pt>
                <c:pt idx="12">
                  <c:v>-164.57987064189246</c:v>
                </c:pt>
                <c:pt idx="13">
                  <c:v>-226.52475842498527</c:v>
                </c:pt>
                <c:pt idx="14">
                  <c:v>-266.29582456264296</c:v>
                </c:pt>
                <c:pt idx="15">
                  <c:v>-280</c:v>
                </c:pt>
                <c:pt idx="16">
                  <c:v>-266.295824562643</c:v>
                </c:pt>
                <c:pt idx="17">
                  <c:v>-226.52475842498532</c:v>
                </c:pt>
                <c:pt idx="18">
                  <c:v>-164.57987064189254</c:v>
                </c:pt>
                <c:pt idx="19">
                  <c:v>-86.52475842498534</c:v>
                </c:pt>
                <c:pt idx="20">
                  <c:v>-6.860831347488272E-14</c:v>
                </c:pt>
                <c:pt idx="21">
                  <c:v>86.52475842498521</c:v>
                </c:pt>
                <c:pt idx="22">
                  <c:v>164.57987064189243</c:v>
                </c:pt>
                <c:pt idx="23">
                  <c:v>226.52475842498524</c:v>
                </c:pt>
                <c:pt idx="24">
                  <c:v>266.29582456264296</c:v>
                </c:pt>
                <c:pt idx="25">
                  <c:v>280</c:v>
                </c:pt>
                <c:pt idx="26">
                  <c:v>266.295824562643</c:v>
                </c:pt>
                <c:pt idx="27">
                  <c:v>226.52475842498535</c:v>
                </c:pt>
                <c:pt idx="28">
                  <c:v>164.57987064189254</c:v>
                </c:pt>
                <c:pt idx="29">
                  <c:v>86.52475842498538</c:v>
                </c:pt>
                <c:pt idx="30">
                  <c:v>1.0291247021232408E-13</c:v>
                </c:pt>
                <c:pt idx="31">
                  <c:v>-86.52475842498518</c:v>
                </c:pt>
                <c:pt idx="32">
                  <c:v>-164.5798706418924</c:v>
                </c:pt>
                <c:pt idx="33">
                  <c:v>-226.52475842498524</c:v>
                </c:pt>
                <c:pt idx="34">
                  <c:v>-266.29582456264296</c:v>
                </c:pt>
                <c:pt idx="35">
                  <c:v>-280</c:v>
                </c:pt>
                <c:pt idx="36">
                  <c:v>-266.2958245626431</c:v>
                </c:pt>
                <c:pt idx="37">
                  <c:v>-226.52475842498535</c:v>
                </c:pt>
                <c:pt idx="38">
                  <c:v>-164.57987064189257</c:v>
                </c:pt>
                <c:pt idx="39">
                  <c:v>-86.52475842498541</c:v>
                </c:pt>
                <c:pt idx="40">
                  <c:v>-1.3721662694976544E-13</c:v>
                </c:pt>
                <c:pt idx="41">
                  <c:v>86.5247584249856</c:v>
                </c:pt>
                <c:pt idx="42">
                  <c:v>164.57987064189234</c:v>
                </c:pt>
                <c:pt idx="43">
                  <c:v>226.52475842498518</c:v>
                </c:pt>
                <c:pt idx="44">
                  <c:v>266.29582456264296</c:v>
                </c:pt>
                <c:pt idx="45">
                  <c:v>280</c:v>
                </c:pt>
                <c:pt idx="46">
                  <c:v>266.2958245626431</c:v>
                </c:pt>
                <c:pt idx="47">
                  <c:v>226.52475842498507</c:v>
                </c:pt>
                <c:pt idx="48">
                  <c:v>164.5798706418926</c:v>
                </c:pt>
                <c:pt idx="49">
                  <c:v>86.52475842498544</c:v>
                </c:pt>
                <c:pt idx="50">
                  <c:v>1.715207836872068E-13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Hárok2!$C$8:$C$58</c:f>
              <c:numCache>
                <c:ptCount val="51"/>
                <c:pt idx="0">
                  <c:v>0</c:v>
                </c:pt>
                <c:pt idx="1">
                  <c:v>0.00125</c:v>
                </c:pt>
                <c:pt idx="2">
                  <c:v>0.0025</c:v>
                </c:pt>
                <c:pt idx="3">
                  <c:v>0.00375</c:v>
                </c:pt>
                <c:pt idx="4">
                  <c:v>0.005</c:v>
                </c:pt>
                <c:pt idx="5">
                  <c:v>0.00625</c:v>
                </c:pt>
                <c:pt idx="6">
                  <c:v>0.0075</c:v>
                </c:pt>
                <c:pt idx="7">
                  <c:v>0.00875</c:v>
                </c:pt>
                <c:pt idx="8">
                  <c:v>0.01</c:v>
                </c:pt>
                <c:pt idx="9">
                  <c:v>0.01125</c:v>
                </c:pt>
                <c:pt idx="10">
                  <c:v>0.0125</c:v>
                </c:pt>
                <c:pt idx="11">
                  <c:v>0.01375</c:v>
                </c:pt>
                <c:pt idx="12">
                  <c:v>0.015</c:v>
                </c:pt>
                <c:pt idx="13">
                  <c:v>0.01625</c:v>
                </c:pt>
                <c:pt idx="14">
                  <c:v>0.0175</c:v>
                </c:pt>
                <c:pt idx="15">
                  <c:v>0.01875</c:v>
                </c:pt>
                <c:pt idx="16">
                  <c:v>0.02</c:v>
                </c:pt>
                <c:pt idx="17">
                  <c:v>0.02125</c:v>
                </c:pt>
                <c:pt idx="18">
                  <c:v>0.0225</c:v>
                </c:pt>
                <c:pt idx="19">
                  <c:v>0.02375</c:v>
                </c:pt>
                <c:pt idx="20">
                  <c:v>0.025</c:v>
                </c:pt>
                <c:pt idx="21">
                  <c:v>0.02625</c:v>
                </c:pt>
                <c:pt idx="22">
                  <c:v>0.0275</c:v>
                </c:pt>
                <c:pt idx="23">
                  <c:v>0.02875</c:v>
                </c:pt>
                <c:pt idx="24">
                  <c:v>0.03</c:v>
                </c:pt>
                <c:pt idx="25">
                  <c:v>0.03125</c:v>
                </c:pt>
                <c:pt idx="26">
                  <c:v>0.0325</c:v>
                </c:pt>
                <c:pt idx="27">
                  <c:v>0.03375</c:v>
                </c:pt>
                <c:pt idx="28">
                  <c:v>0.035</c:v>
                </c:pt>
                <c:pt idx="29">
                  <c:v>0.03625</c:v>
                </c:pt>
                <c:pt idx="30">
                  <c:v>0.0375</c:v>
                </c:pt>
                <c:pt idx="31">
                  <c:v>0.03875</c:v>
                </c:pt>
                <c:pt idx="32">
                  <c:v>0.04</c:v>
                </c:pt>
                <c:pt idx="33">
                  <c:v>0.04125</c:v>
                </c:pt>
                <c:pt idx="34">
                  <c:v>0.0425</c:v>
                </c:pt>
                <c:pt idx="35">
                  <c:v>0.043750000000000004</c:v>
                </c:pt>
                <c:pt idx="36">
                  <c:v>0.045</c:v>
                </c:pt>
                <c:pt idx="37">
                  <c:v>0.04625</c:v>
                </c:pt>
                <c:pt idx="38">
                  <c:v>0.0475</c:v>
                </c:pt>
                <c:pt idx="39">
                  <c:v>0.04875</c:v>
                </c:pt>
                <c:pt idx="40">
                  <c:v>0.05</c:v>
                </c:pt>
                <c:pt idx="41">
                  <c:v>0.051250000000000004</c:v>
                </c:pt>
                <c:pt idx="42">
                  <c:v>0.0525</c:v>
                </c:pt>
                <c:pt idx="43">
                  <c:v>0.05375</c:v>
                </c:pt>
                <c:pt idx="44">
                  <c:v>0.055</c:v>
                </c:pt>
                <c:pt idx="45">
                  <c:v>0.05625</c:v>
                </c:pt>
                <c:pt idx="46">
                  <c:v>0.0575</c:v>
                </c:pt>
                <c:pt idx="47">
                  <c:v>0.058750000000000004</c:v>
                </c:pt>
                <c:pt idx="48">
                  <c:v>0.06</c:v>
                </c:pt>
                <c:pt idx="49">
                  <c:v>0.06125</c:v>
                </c:pt>
                <c:pt idx="50">
                  <c:v>0.0625</c:v>
                </c:pt>
              </c:numCache>
            </c:numRef>
          </c:xVal>
          <c:yVal>
            <c:numRef>
              <c:f>Hárok2!$E$8:$E$58</c:f>
              <c:numCache>
                <c:ptCount val="51"/>
                <c:pt idx="0">
                  <c:v>21.595231342968855</c:v>
                </c:pt>
                <c:pt idx="1">
                  <c:v>29.190761332130396</c:v>
                </c:pt>
                <c:pt idx="2">
                  <c:v>33.92889621810957</c:v>
                </c:pt>
                <c:pt idx="3">
                  <c:v>35.3458343457398</c:v>
                </c:pt>
                <c:pt idx="4">
                  <c:v>33.30287593870019</c:v>
                </c:pt>
                <c:pt idx="5">
                  <c:v>28.000000000000004</c:v>
                </c:pt>
                <c:pt idx="6">
                  <c:v>19.956288973828414</c:v>
                </c:pt>
                <c:pt idx="7">
                  <c:v>9.959117339257267</c:v>
                </c:pt>
                <c:pt idx="8">
                  <c:v>-1.0129220897310631</c:v>
                </c:pt>
                <c:pt idx="9">
                  <c:v>-11.88580964713333</c:v>
                </c:pt>
                <c:pt idx="10">
                  <c:v>-21.595231342968848</c:v>
                </c:pt>
                <c:pt idx="11">
                  <c:v>-29.19076133213039</c:v>
                </c:pt>
                <c:pt idx="12">
                  <c:v>-33.928896218109564</c:v>
                </c:pt>
                <c:pt idx="13">
                  <c:v>-35.3458343457398</c:v>
                </c:pt>
                <c:pt idx="14">
                  <c:v>-33.302875938700204</c:v>
                </c:pt>
                <c:pt idx="15">
                  <c:v>-28.00000000000001</c:v>
                </c:pt>
                <c:pt idx="16">
                  <c:v>-19.956288973828418</c:v>
                </c:pt>
                <c:pt idx="17">
                  <c:v>-9.95911733925727</c:v>
                </c:pt>
                <c:pt idx="18">
                  <c:v>1.012922089731059</c:v>
                </c:pt>
                <c:pt idx="19">
                  <c:v>11.885809647133327</c:v>
                </c:pt>
                <c:pt idx="20">
                  <c:v>21.59523134296884</c:v>
                </c:pt>
                <c:pt idx="21">
                  <c:v>29.19076133213039</c:v>
                </c:pt>
                <c:pt idx="22">
                  <c:v>33.928896218109564</c:v>
                </c:pt>
                <c:pt idx="23">
                  <c:v>35.3458343457398</c:v>
                </c:pt>
                <c:pt idx="24">
                  <c:v>33.30287593870019</c:v>
                </c:pt>
                <c:pt idx="25">
                  <c:v>27.999999999999993</c:v>
                </c:pt>
                <c:pt idx="26">
                  <c:v>19.956288973828396</c:v>
                </c:pt>
                <c:pt idx="27">
                  <c:v>9.959117339257245</c:v>
                </c:pt>
                <c:pt idx="28">
                  <c:v>-1.012922089731086</c:v>
                </c:pt>
                <c:pt idx="29">
                  <c:v>-11.885809647133351</c:v>
                </c:pt>
                <c:pt idx="30">
                  <c:v>-21.595231342968862</c:v>
                </c:pt>
                <c:pt idx="31">
                  <c:v>-29.190761332130403</c:v>
                </c:pt>
                <c:pt idx="32">
                  <c:v>-33.92889621810957</c:v>
                </c:pt>
                <c:pt idx="33">
                  <c:v>-35.3458343457398</c:v>
                </c:pt>
                <c:pt idx="34">
                  <c:v>-33.30287593870019</c:v>
                </c:pt>
                <c:pt idx="35">
                  <c:v>-27.999999999999957</c:v>
                </c:pt>
                <c:pt idx="36">
                  <c:v>-19.9562889738284</c:v>
                </c:pt>
                <c:pt idx="37">
                  <c:v>-9.959117339257249</c:v>
                </c:pt>
                <c:pt idx="38">
                  <c:v>1.0129220897310816</c:v>
                </c:pt>
                <c:pt idx="39">
                  <c:v>11.885809647133348</c:v>
                </c:pt>
                <c:pt idx="40">
                  <c:v>21.59523134296886</c:v>
                </c:pt>
                <c:pt idx="41">
                  <c:v>29.190761332130435</c:v>
                </c:pt>
                <c:pt idx="42">
                  <c:v>33.92889621810957</c:v>
                </c:pt>
                <c:pt idx="43">
                  <c:v>35.3458343457398</c:v>
                </c:pt>
                <c:pt idx="44">
                  <c:v>33.30287593870019</c:v>
                </c:pt>
                <c:pt idx="45">
                  <c:v>27.999999999999996</c:v>
                </c:pt>
                <c:pt idx="46">
                  <c:v>19.956288973828403</c:v>
                </c:pt>
                <c:pt idx="47">
                  <c:v>9.959117339257192</c:v>
                </c:pt>
                <c:pt idx="48">
                  <c:v>-1.0129220897310773</c:v>
                </c:pt>
                <c:pt idx="49">
                  <c:v>-11.885809647133286</c:v>
                </c:pt>
                <c:pt idx="50">
                  <c:v>-21.595231342968855</c:v>
                </c:pt>
              </c:numCache>
            </c:numRef>
          </c:yVal>
          <c:smooth val="1"/>
        </c:ser>
        <c:axId val="3009540"/>
        <c:axId val="27085861"/>
      </c:scatterChart>
      <c:valAx>
        <c:axId val="300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85861"/>
        <c:crosses val="autoZero"/>
        <c:crossBetween val="midCat"/>
        <c:dispUnits/>
      </c:valAx>
      <c:valAx>
        <c:axId val="2708586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095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Relationship Id="rId3" Type="http://schemas.openxmlformats.org/officeDocument/2006/relationships/image" Target="../media/image10.wmf" /><Relationship Id="rId4" Type="http://schemas.openxmlformats.org/officeDocument/2006/relationships/image" Target="../media/image8.wmf" /><Relationship Id="rId5" Type="http://schemas.openxmlformats.org/officeDocument/2006/relationships/image" Target="../media/image3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9.wmf" /><Relationship Id="rId9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3</xdr:row>
      <xdr:rowOff>0</xdr:rowOff>
    </xdr:from>
    <xdr:to>
      <xdr:col>18</xdr:col>
      <xdr:colOff>0</xdr:colOff>
      <xdr:row>14</xdr:row>
      <xdr:rowOff>152400</xdr:rowOff>
    </xdr:to>
    <xdr:grpSp>
      <xdr:nvGrpSpPr>
        <xdr:cNvPr id="1" name="Group 37"/>
        <xdr:cNvGrpSpPr>
          <a:grpSpLocks/>
        </xdr:cNvGrpSpPr>
      </xdr:nvGrpSpPr>
      <xdr:grpSpPr>
        <a:xfrm>
          <a:off x="4486275" y="495300"/>
          <a:ext cx="2428875" cy="2162175"/>
          <a:chOff x="6277" y="2137"/>
          <a:chExt cx="3780" cy="3420"/>
        </a:xfrm>
        <a:solidFill>
          <a:srgbClr val="FFFFFF"/>
        </a:solidFill>
      </xdr:grpSpPr>
      <xdr:grpSp>
        <xdr:nvGrpSpPr>
          <xdr:cNvPr id="2" name="Group 38"/>
          <xdr:cNvGrpSpPr>
            <a:grpSpLocks/>
          </xdr:cNvGrpSpPr>
        </xdr:nvGrpSpPr>
        <xdr:grpSpPr>
          <a:xfrm>
            <a:off x="6277" y="2497"/>
            <a:ext cx="1733" cy="3060"/>
            <a:chOff x="3397" y="3037"/>
            <a:chExt cx="2548" cy="4500"/>
          </a:xfrm>
          <a:solidFill>
            <a:srgbClr val="FFFFFF"/>
          </a:solidFill>
        </xdr:grpSpPr>
        <xdr:grpSp>
          <xdr:nvGrpSpPr>
            <xdr:cNvPr id="3" name="Group 39"/>
            <xdr:cNvGrpSpPr>
              <a:grpSpLocks/>
            </xdr:cNvGrpSpPr>
          </xdr:nvGrpSpPr>
          <xdr:grpSpPr>
            <a:xfrm>
              <a:off x="3397" y="5017"/>
              <a:ext cx="720" cy="720"/>
              <a:chOff x="2677" y="5377"/>
              <a:chExt cx="1440" cy="1440"/>
            </a:xfrm>
            <a:solidFill>
              <a:srgbClr val="FFFFFF"/>
            </a:solidFill>
          </xdr:grpSpPr>
          <xdr:sp>
            <xdr:nvSpPr>
              <xdr:cNvPr id="4" name="AutoShape 40"/>
              <xdr:cNvSpPr>
                <a:spLocks/>
              </xdr:cNvSpPr>
            </xdr:nvSpPr>
            <xdr:spPr>
              <a:xfrm>
                <a:off x="2677" y="5377"/>
                <a:ext cx="1440" cy="1440"/>
              </a:xfrm>
              <a:prstGeom prst="ellips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" name="AutoShape 41"/>
              <xdr:cNvSpPr>
                <a:spLocks/>
              </xdr:cNvSpPr>
            </xdr:nvSpPr>
            <xdr:spPr>
              <a:xfrm rot="731019">
                <a:off x="3046" y="5915"/>
                <a:ext cx="720" cy="382"/>
              </a:xfrm>
              <a:custGeom>
                <a:pathLst>
                  <a:path h="180" w="720">
                    <a:moveTo>
                      <a:pt x="0" y="180"/>
                    </a:moveTo>
                    <a:cubicBezTo>
                      <a:pt x="45" y="90"/>
                      <a:pt x="90" y="0"/>
                      <a:pt x="180" y="0"/>
                    </a:cubicBezTo>
                    <a:cubicBezTo>
                      <a:pt x="270" y="0"/>
                      <a:pt x="450" y="180"/>
                      <a:pt x="540" y="180"/>
                    </a:cubicBezTo>
                    <a:cubicBezTo>
                      <a:pt x="630" y="180"/>
                      <a:pt x="675" y="90"/>
                      <a:pt x="720" y="0"/>
                    </a:cubicBezTo>
                  </a:path>
                </a:pathLst>
              </a:cu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6" name="AutoShape 42"/>
            <xdr:cNvSpPr>
              <a:spLocks/>
            </xdr:cNvSpPr>
          </xdr:nvSpPr>
          <xdr:spPr>
            <a:xfrm flipV="1">
              <a:off x="3757" y="3037"/>
              <a:ext cx="0" cy="198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AutoShape 43"/>
            <xdr:cNvSpPr>
              <a:spLocks/>
            </xdr:cNvSpPr>
          </xdr:nvSpPr>
          <xdr:spPr>
            <a:xfrm flipV="1">
              <a:off x="3757" y="5737"/>
              <a:ext cx="0" cy="180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AutoShape 44"/>
            <xdr:cNvSpPr>
              <a:spLocks/>
            </xdr:cNvSpPr>
          </xdr:nvSpPr>
          <xdr:spPr>
            <a:xfrm>
              <a:off x="5377" y="3577"/>
              <a:ext cx="360" cy="108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45"/>
            <xdr:cNvSpPr>
              <a:spLocks/>
            </xdr:cNvSpPr>
          </xdr:nvSpPr>
          <xdr:spPr>
            <a:xfrm flipV="1">
              <a:off x="5557" y="4657"/>
              <a:ext cx="0" cy="54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46"/>
            <xdr:cNvSpPr>
              <a:spLocks/>
            </xdr:cNvSpPr>
          </xdr:nvSpPr>
          <xdr:spPr>
            <a:xfrm>
              <a:off x="5197" y="5197"/>
              <a:ext cx="72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AutoShape 47"/>
            <xdr:cNvSpPr>
              <a:spLocks/>
            </xdr:cNvSpPr>
          </xdr:nvSpPr>
          <xdr:spPr>
            <a:xfrm>
              <a:off x="5197" y="5377"/>
              <a:ext cx="72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utoShape 48"/>
            <xdr:cNvSpPr>
              <a:spLocks/>
            </xdr:cNvSpPr>
          </xdr:nvSpPr>
          <xdr:spPr>
            <a:xfrm flipV="1">
              <a:off x="5557" y="5377"/>
              <a:ext cx="0" cy="54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3" name="Group 49"/>
            <xdr:cNvGrpSpPr>
              <a:grpSpLocks/>
            </xdr:cNvGrpSpPr>
          </xdr:nvGrpSpPr>
          <xdr:grpSpPr>
            <a:xfrm>
              <a:off x="5557" y="5917"/>
              <a:ext cx="388" cy="1080"/>
              <a:chOff x="6623" y="5917"/>
              <a:chExt cx="388" cy="2160"/>
            </a:xfrm>
            <a:solidFill>
              <a:srgbClr val="FFFFFF"/>
            </a:solidFill>
          </xdr:grpSpPr>
          <xdr:sp>
            <xdr:nvSpPr>
              <xdr:cNvPr id="14" name="AutoShape 50"/>
              <xdr:cNvSpPr>
                <a:spLocks/>
              </xdr:cNvSpPr>
            </xdr:nvSpPr>
            <xdr:spPr>
              <a:xfrm>
                <a:off x="6623" y="5917"/>
                <a:ext cx="374" cy="720"/>
              </a:xfrm>
              <a:prstGeom prst="arc">
                <a:avLst>
                  <a:gd name="adj1" fmla="val 27949805"/>
                  <a:gd name="adj2" fmla="val -46013"/>
                </a:avLst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AutoShape 51"/>
              <xdr:cNvSpPr>
                <a:spLocks/>
              </xdr:cNvSpPr>
            </xdr:nvSpPr>
            <xdr:spPr>
              <a:xfrm>
                <a:off x="6637" y="6637"/>
                <a:ext cx="374" cy="720"/>
              </a:xfrm>
              <a:prstGeom prst="arc">
                <a:avLst>
                  <a:gd name="adj1" fmla="val 27949805"/>
                  <a:gd name="adj2" fmla="val -46013"/>
                </a:avLst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" name="AutoShape 52"/>
              <xdr:cNvSpPr>
                <a:spLocks/>
              </xdr:cNvSpPr>
            </xdr:nvSpPr>
            <xdr:spPr>
              <a:xfrm>
                <a:off x="6637" y="7357"/>
                <a:ext cx="374" cy="720"/>
              </a:xfrm>
              <a:prstGeom prst="arc">
                <a:avLst>
                  <a:gd name="adj1" fmla="val 27949805"/>
                  <a:gd name="adj2" fmla="val -46013"/>
                </a:avLst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7" name="AutoShape 53"/>
            <xdr:cNvSpPr>
              <a:spLocks/>
            </xdr:cNvSpPr>
          </xdr:nvSpPr>
          <xdr:spPr>
            <a:xfrm flipV="1">
              <a:off x="5557" y="6997"/>
              <a:ext cx="0" cy="54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54"/>
            <xdr:cNvSpPr>
              <a:spLocks/>
            </xdr:cNvSpPr>
          </xdr:nvSpPr>
          <xdr:spPr>
            <a:xfrm flipV="1">
              <a:off x="5557" y="3037"/>
              <a:ext cx="0" cy="54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Shape 55"/>
            <xdr:cNvSpPr>
              <a:spLocks/>
            </xdr:cNvSpPr>
          </xdr:nvSpPr>
          <xdr:spPr>
            <a:xfrm>
              <a:off x="3757" y="7537"/>
              <a:ext cx="180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56"/>
            <xdr:cNvSpPr>
              <a:spLocks/>
            </xdr:cNvSpPr>
          </xdr:nvSpPr>
          <xdr:spPr>
            <a:xfrm>
              <a:off x="3757" y="3037"/>
              <a:ext cx="180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" name="AutoShape 60"/>
          <xdr:cNvSpPr>
            <a:spLocks/>
          </xdr:cNvSpPr>
        </xdr:nvSpPr>
        <xdr:spPr>
          <a:xfrm>
            <a:off x="8077" y="2497"/>
            <a:ext cx="14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61"/>
          <xdr:cNvSpPr>
            <a:spLocks/>
          </xdr:cNvSpPr>
        </xdr:nvSpPr>
        <xdr:spPr>
          <a:xfrm>
            <a:off x="8077" y="3757"/>
            <a:ext cx="9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62"/>
          <xdr:cNvSpPr>
            <a:spLocks/>
          </xdr:cNvSpPr>
        </xdr:nvSpPr>
        <xdr:spPr>
          <a:xfrm>
            <a:off x="8077" y="4297"/>
            <a:ext cx="9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63"/>
          <xdr:cNvSpPr>
            <a:spLocks/>
          </xdr:cNvSpPr>
        </xdr:nvSpPr>
        <xdr:spPr>
          <a:xfrm>
            <a:off x="8077" y="5557"/>
            <a:ext cx="14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64"/>
          <xdr:cNvSpPr>
            <a:spLocks/>
          </xdr:cNvSpPr>
        </xdr:nvSpPr>
        <xdr:spPr>
          <a:xfrm>
            <a:off x="9337" y="2497"/>
            <a:ext cx="0" cy="306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65"/>
          <xdr:cNvSpPr>
            <a:spLocks/>
          </xdr:cNvSpPr>
        </xdr:nvSpPr>
        <xdr:spPr>
          <a:xfrm>
            <a:off x="8797" y="2497"/>
            <a:ext cx="0" cy="126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66"/>
          <xdr:cNvSpPr>
            <a:spLocks/>
          </xdr:cNvSpPr>
        </xdr:nvSpPr>
        <xdr:spPr>
          <a:xfrm>
            <a:off x="8797" y="3757"/>
            <a:ext cx="0" cy="54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67"/>
          <xdr:cNvSpPr>
            <a:spLocks/>
          </xdr:cNvSpPr>
        </xdr:nvSpPr>
        <xdr:spPr>
          <a:xfrm>
            <a:off x="8797" y="4297"/>
            <a:ext cx="0" cy="126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72"/>
          <xdr:cNvSpPr>
            <a:spLocks/>
          </xdr:cNvSpPr>
        </xdr:nvSpPr>
        <xdr:spPr>
          <a:xfrm>
            <a:off x="6997" y="2317"/>
            <a:ext cx="360" cy="360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238125</xdr:colOff>
      <xdr:row>17</xdr:row>
      <xdr:rowOff>104775</xdr:rowOff>
    </xdr:from>
    <xdr:to>
      <xdr:col>22</xdr:col>
      <xdr:colOff>0</xdr:colOff>
      <xdr:row>34</xdr:row>
      <xdr:rowOff>66675</xdr:rowOff>
    </xdr:to>
    <xdr:graphicFrame>
      <xdr:nvGraphicFramePr>
        <xdr:cNvPr id="39" name="Chart 93"/>
        <xdr:cNvGraphicFramePr/>
      </xdr:nvGraphicFramePr>
      <xdr:xfrm>
        <a:off x="238125" y="3152775"/>
        <a:ext cx="99441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219075</xdr:colOff>
      <xdr:row>3</xdr:row>
      <xdr:rowOff>38100</xdr:rowOff>
    </xdr:from>
    <xdr:to>
      <xdr:col>20</xdr:col>
      <xdr:colOff>600075</xdr:colOff>
      <xdr:row>4</xdr:row>
      <xdr:rowOff>47625</xdr:rowOff>
    </xdr:to>
    <xdr:pic>
      <xdr:nvPicPr>
        <xdr:cNvPr id="40" name="Picture 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533400"/>
          <a:ext cx="647700" cy="180975"/>
        </a:xfrm>
        <a:prstGeom prst="rect">
          <a:avLst/>
        </a:prstGeom>
        <a:solidFill>
          <a:srgbClr val="3366FF">
            <a:alpha val="20000"/>
          </a:srgbClr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43</xdr:row>
      <xdr:rowOff>114300</xdr:rowOff>
    </xdr:from>
    <xdr:to>
      <xdr:col>14</xdr:col>
      <xdr:colOff>457200</xdr:colOff>
      <xdr:row>68</xdr:row>
      <xdr:rowOff>57150</xdr:rowOff>
    </xdr:to>
    <xdr:graphicFrame>
      <xdr:nvGraphicFramePr>
        <xdr:cNvPr id="1" name="Chart 1"/>
        <xdr:cNvGraphicFramePr/>
      </xdr:nvGraphicFramePr>
      <xdr:xfrm>
        <a:off x="704850" y="7191375"/>
        <a:ext cx="88392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51"/>
  <sheetViews>
    <sheetView tabSelected="1" workbookViewId="0" topLeftCell="A1">
      <selection activeCell="A1" sqref="A1"/>
    </sheetView>
  </sheetViews>
  <sheetFormatPr defaultColWidth="9.140625" defaultRowHeight="12.75" zeroHeight="1"/>
  <cols>
    <col min="1" max="1" width="3.7109375" style="2" customWidth="1"/>
    <col min="2" max="2" width="5.7109375" style="2" customWidth="1"/>
    <col min="3" max="3" width="6.7109375" style="2" customWidth="1"/>
    <col min="4" max="4" width="3.7109375" style="2" customWidth="1"/>
    <col min="5" max="5" width="4.7109375" style="2" customWidth="1"/>
    <col min="6" max="6" width="5.7109375" style="2" customWidth="1"/>
    <col min="7" max="7" width="6.7109375" style="2" customWidth="1"/>
    <col min="8" max="8" width="3.7109375" style="2" customWidth="1"/>
    <col min="9" max="9" width="4.7109375" style="2" customWidth="1"/>
    <col min="10" max="10" width="5.7109375" style="2" customWidth="1"/>
    <col min="11" max="11" width="6.7109375" style="2" customWidth="1"/>
    <col min="12" max="12" width="3.7109375" style="2" customWidth="1"/>
    <col min="13" max="13" width="4.7109375" style="2" customWidth="1"/>
    <col min="14" max="14" width="5.57421875" style="2" customWidth="1"/>
    <col min="15" max="15" width="6.7109375" style="2" customWidth="1"/>
    <col min="16" max="16" width="3.7109375" style="3" customWidth="1"/>
    <col min="17" max="17" width="4.7109375" style="2" customWidth="1"/>
    <col min="18" max="18" width="16.7109375" style="2" customWidth="1"/>
    <col min="19" max="19" width="1.7109375" style="2" customWidth="1"/>
    <col min="20" max="20" width="4.00390625" style="2" customWidth="1"/>
    <col min="21" max="21" width="9.140625" style="2" customWidth="1"/>
    <col min="22" max="22" width="34.140625" style="2" customWidth="1"/>
    <col min="23" max="23" width="4.140625" style="2" customWidth="1"/>
    <col min="24" max="24" width="3.57421875" style="2" hidden="1" customWidth="1"/>
    <col min="25" max="27" width="0" style="2" hidden="1" customWidth="1"/>
    <col min="28" max="29" width="3.57421875" style="2" hidden="1" customWidth="1"/>
    <col min="30" max="16384" width="0" style="2" hidden="1" customWidth="1"/>
  </cols>
  <sheetData>
    <row r="1" ht="13.5" thickBot="1"/>
    <row r="2" spans="3:23" ht="12.75">
      <c r="C2" s="4" t="s">
        <v>18</v>
      </c>
      <c r="N2" s="5" t="s">
        <v>55</v>
      </c>
      <c r="O2" s="6"/>
      <c r="P2" s="7"/>
      <c r="Q2" s="7"/>
      <c r="R2" s="8"/>
      <c r="S2" s="9"/>
      <c r="T2" s="36" t="s">
        <v>52</v>
      </c>
      <c r="U2" s="7"/>
      <c r="V2" s="8"/>
      <c r="W2" s="9"/>
    </row>
    <row r="3" spans="6:23" ht="12.75">
      <c r="F3" s="10"/>
      <c r="N3" s="11"/>
      <c r="O3" s="12"/>
      <c r="P3" s="13"/>
      <c r="Q3" s="9"/>
      <c r="R3" s="14"/>
      <c r="S3" s="9"/>
      <c r="T3" s="15"/>
      <c r="U3" s="9"/>
      <c r="V3" s="14"/>
      <c r="W3" s="9"/>
    </row>
    <row r="4" spans="7:23" ht="13.5" thickBot="1">
      <c r="G4" s="54">
        <v>13</v>
      </c>
      <c r="K4" s="54">
        <v>19</v>
      </c>
      <c r="L4" s="3"/>
      <c r="N4" s="11"/>
      <c r="O4" s="12"/>
      <c r="P4" s="13"/>
      <c r="Q4" s="9"/>
      <c r="R4" s="14"/>
      <c r="S4" s="9"/>
      <c r="T4" s="15"/>
      <c r="U4" s="9"/>
      <c r="V4" s="16"/>
      <c r="W4" s="13"/>
    </row>
    <row r="5" spans="2:26" s="3" customFormat="1" ht="13.5" thickBot="1">
      <c r="B5" s="17" t="s">
        <v>3</v>
      </c>
      <c r="C5" s="53">
        <v>30</v>
      </c>
      <c r="D5" s="20" t="s">
        <v>4</v>
      </c>
      <c r="F5" s="17" t="s">
        <v>1</v>
      </c>
      <c r="G5" s="18">
        <f>G4*20</f>
        <v>260</v>
      </c>
      <c r="H5" s="20" t="s">
        <v>53</v>
      </c>
      <c r="I5" s="21"/>
      <c r="J5" s="17" t="s">
        <v>2</v>
      </c>
      <c r="K5" s="18">
        <f>K4/10</f>
        <v>1.9</v>
      </c>
      <c r="L5" s="20" t="s">
        <v>54</v>
      </c>
      <c r="M5" s="21"/>
      <c r="N5" s="22"/>
      <c r="O5" s="23"/>
      <c r="P5" s="13"/>
      <c r="Q5" s="9"/>
      <c r="R5" s="14"/>
      <c r="S5" s="9"/>
      <c r="T5" s="24"/>
      <c r="U5" s="13"/>
      <c r="V5" s="16"/>
      <c r="W5" s="9"/>
      <c r="Y5" s="9"/>
      <c r="Z5" s="9"/>
    </row>
    <row r="6" spans="3:26" ht="13.5" thickBot="1">
      <c r="C6" s="54">
        <v>15</v>
      </c>
      <c r="G6" s="25"/>
      <c r="K6" s="25"/>
      <c r="N6" s="15"/>
      <c r="O6" s="9"/>
      <c r="P6" s="9"/>
      <c r="Q6" s="9"/>
      <c r="R6" s="14"/>
      <c r="S6" s="9"/>
      <c r="T6" s="15"/>
      <c r="U6" s="9"/>
      <c r="V6" s="16"/>
      <c r="W6" s="9"/>
      <c r="Y6" s="9"/>
      <c r="Z6" s="9"/>
    </row>
    <row r="7" spans="2:26" ht="15.75" customHeight="1" thickBot="1">
      <c r="B7" s="17" t="s">
        <v>6</v>
      </c>
      <c r="C7" s="18">
        <f>C6/5</f>
        <v>3</v>
      </c>
      <c r="D7" s="19" t="s">
        <v>5</v>
      </c>
      <c r="E7" s="3"/>
      <c r="F7" s="17" t="s">
        <v>9</v>
      </c>
      <c r="G7" s="26">
        <f>C11*G5/1000</f>
        <v>65.3451271946677</v>
      </c>
      <c r="H7" s="20" t="s">
        <v>4</v>
      </c>
      <c r="J7" s="27" t="s">
        <v>14</v>
      </c>
      <c r="K7" s="26">
        <v>0</v>
      </c>
      <c r="L7" s="19" t="s">
        <v>15</v>
      </c>
      <c r="N7" s="15"/>
      <c r="O7" s="9"/>
      <c r="P7" s="13"/>
      <c r="Q7" s="9"/>
      <c r="R7" s="14"/>
      <c r="S7" s="9"/>
      <c r="T7" s="15"/>
      <c r="U7" s="9"/>
      <c r="V7" s="28"/>
      <c r="W7" s="9"/>
      <c r="Y7" s="9"/>
      <c r="Z7" s="9"/>
    </row>
    <row r="8" spans="7:26" ht="13.5" thickBot="1">
      <c r="G8" s="25"/>
      <c r="K8" s="25"/>
      <c r="L8" s="3"/>
      <c r="N8" s="15"/>
      <c r="O8" s="9"/>
      <c r="P8" s="13"/>
      <c r="Q8" s="9"/>
      <c r="R8" s="14"/>
      <c r="S8" s="9"/>
      <c r="T8" s="15"/>
      <c r="U8" s="9"/>
      <c r="V8" s="16"/>
      <c r="W8" s="9"/>
      <c r="Y8" s="9"/>
      <c r="Z8" s="9"/>
    </row>
    <row r="9" spans="2:26" ht="15.75" customHeight="1" thickBot="1">
      <c r="B9" s="17" t="s">
        <v>48</v>
      </c>
      <c r="C9" s="53">
        <v>40</v>
      </c>
      <c r="D9" s="19" t="s">
        <v>49</v>
      </c>
      <c r="F9" s="17" t="s">
        <v>8</v>
      </c>
      <c r="G9" s="26">
        <f>1/(C11*K5*0.001)</f>
        <v>2.0941439880512545</v>
      </c>
      <c r="H9" s="20" t="s">
        <v>4</v>
      </c>
      <c r="J9" s="27" t="s">
        <v>14</v>
      </c>
      <c r="K9" s="26" t="s">
        <v>17</v>
      </c>
      <c r="L9" s="19" t="s">
        <v>15</v>
      </c>
      <c r="N9" s="22"/>
      <c r="O9" s="23"/>
      <c r="P9" s="13"/>
      <c r="Q9" s="9"/>
      <c r="R9" s="14"/>
      <c r="S9" s="9"/>
      <c r="T9" s="15"/>
      <c r="U9" s="9"/>
      <c r="V9" s="16"/>
      <c r="W9" s="9"/>
      <c r="Y9" s="9"/>
      <c r="Z9" s="9"/>
    </row>
    <row r="10" spans="11:26" ht="13.5" customHeight="1" thickBot="1">
      <c r="K10" s="25"/>
      <c r="L10" s="3"/>
      <c r="N10" s="15"/>
      <c r="O10" s="9"/>
      <c r="P10" s="9"/>
      <c r="Q10" s="9"/>
      <c r="R10" s="14"/>
      <c r="S10" s="9"/>
      <c r="T10" s="15"/>
      <c r="U10" s="9"/>
      <c r="V10" s="16"/>
      <c r="W10" s="9"/>
      <c r="Y10" s="9"/>
      <c r="Z10" s="9"/>
    </row>
    <row r="11" spans="2:26" ht="15.75" customHeight="1" thickBot="1">
      <c r="B11" s="17" t="s">
        <v>0</v>
      </c>
      <c r="C11" s="26">
        <f>2*PI()*C9</f>
        <v>251.32741228718345</v>
      </c>
      <c r="D11" s="19" t="s">
        <v>7</v>
      </c>
      <c r="F11" s="17" t="s">
        <v>47</v>
      </c>
      <c r="G11" s="26">
        <f>G7-G9</f>
        <v>63.25098320661644</v>
      </c>
      <c r="H11" s="20" t="s">
        <v>4</v>
      </c>
      <c r="J11" s="27" t="s">
        <v>14</v>
      </c>
      <c r="K11" s="26" t="s">
        <v>16</v>
      </c>
      <c r="L11" s="19" t="s">
        <v>15</v>
      </c>
      <c r="N11" s="15"/>
      <c r="O11" s="9"/>
      <c r="P11" s="9"/>
      <c r="Q11" s="9"/>
      <c r="R11" s="14"/>
      <c r="S11" s="9"/>
      <c r="T11" s="15"/>
      <c r="U11" s="9"/>
      <c r="V11" s="28"/>
      <c r="W11" s="9"/>
      <c r="Y11" s="9"/>
      <c r="Z11" s="9"/>
    </row>
    <row r="12" spans="11:26" ht="13.5" customHeight="1" thickBot="1">
      <c r="K12" s="25"/>
      <c r="N12" s="15"/>
      <c r="O12" s="9"/>
      <c r="P12" s="9"/>
      <c r="Q12" s="9"/>
      <c r="R12" s="14"/>
      <c r="S12" s="9"/>
      <c r="T12" s="15"/>
      <c r="U12" s="9"/>
      <c r="V12" s="16"/>
      <c r="W12" s="9"/>
      <c r="Y12" s="9"/>
      <c r="Z12" s="9"/>
    </row>
    <row r="13" spans="2:26" ht="16.5" thickBot="1">
      <c r="B13" s="17" t="s">
        <v>10</v>
      </c>
      <c r="C13" s="26">
        <f>C5*C7</f>
        <v>90</v>
      </c>
      <c r="D13" s="19" t="s">
        <v>13</v>
      </c>
      <c r="F13" s="17" t="s">
        <v>11</v>
      </c>
      <c r="G13" s="26">
        <f>G7*C7</f>
        <v>196.0353815840031</v>
      </c>
      <c r="H13" s="19" t="s">
        <v>13</v>
      </c>
      <c r="J13" s="17" t="s">
        <v>12</v>
      </c>
      <c r="K13" s="26">
        <f>G9*C7</f>
        <v>6.282431964153764</v>
      </c>
      <c r="L13" s="19" t="s">
        <v>13</v>
      </c>
      <c r="N13" s="15"/>
      <c r="O13" s="9"/>
      <c r="P13" s="9"/>
      <c r="Q13" s="9"/>
      <c r="R13" s="14"/>
      <c r="S13" s="9"/>
      <c r="T13" s="15"/>
      <c r="U13" s="9"/>
      <c r="V13" s="16"/>
      <c r="W13" s="9"/>
      <c r="Y13" s="9"/>
      <c r="Z13" s="9"/>
    </row>
    <row r="14" spans="11:26" ht="13.5" thickBot="1">
      <c r="K14" s="25"/>
      <c r="N14" s="15"/>
      <c r="O14" s="9"/>
      <c r="P14" s="9"/>
      <c r="Q14" s="9"/>
      <c r="R14" s="14"/>
      <c r="S14" s="9"/>
      <c r="T14" s="15"/>
      <c r="U14" s="9"/>
      <c r="V14" s="16"/>
      <c r="W14" s="9"/>
      <c r="Y14" s="9"/>
      <c r="Z14" s="9"/>
    </row>
    <row r="15" spans="2:26" ht="16.5" thickBot="1">
      <c r="B15" s="17" t="s">
        <v>46</v>
      </c>
      <c r="C15" s="29">
        <f>SQRT(C5^2+(G7-G9)^2)</f>
        <v>70.00490608952829</v>
      </c>
      <c r="D15" s="20" t="s">
        <v>4</v>
      </c>
      <c r="F15" s="17" t="s">
        <v>43</v>
      </c>
      <c r="G15" s="29">
        <f>SQRT(C13^2+(G13-K13)^2)</f>
        <v>210.01471826858486</v>
      </c>
      <c r="H15" s="19" t="s">
        <v>13</v>
      </c>
      <c r="J15" s="27" t="s">
        <v>45</v>
      </c>
      <c r="K15" s="29">
        <f>ATAN((G13-K13)/C13)</f>
        <v>1.127918525309241</v>
      </c>
      <c r="L15" s="19" t="s">
        <v>15</v>
      </c>
      <c r="N15" s="15"/>
      <c r="O15" s="9"/>
      <c r="P15" s="9"/>
      <c r="Q15" s="9"/>
      <c r="R15" s="14"/>
      <c r="S15" s="9"/>
      <c r="T15" s="15"/>
      <c r="U15" s="9"/>
      <c r="V15" s="14"/>
      <c r="W15" s="9"/>
      <c r="Y15" s="9"/>
      <c r="Z15" s="9"/>
    </row>
    <row r="16" spans="14:26" ht="12.75">
      <c r="N16" s="15"/>
      <c r="O16" s="9"/>
      <c r="P16" s="9"/>
      <c r="Q16" s="9"/>
      <c r="R16" s="14"/>
      <c r="T16" s="15"/>
      <c r="U16" s="9"/>
      <c r="V16" s="16"/>
      <c r="W16" s="9"/>
      <c r="Y16" s="9"/>
      <c r="Z16" s="9"/>
    </row>
    <row r="17" spans="14:26" ht="13.5" thickBot="1">
      <c r="N17" s="30"/>
      <c r="O17" s="31"/>
      <c r="P17" s="31"/>
      <c r="Q17" s="31"/>
      <c r="R17" s="32"/>
      <c r="T17" s="30"/>
      <c r="U17" s="31"/>
      <c r="V17" s="45"/>
      <c r="W17" s="9"/>
      <c r="Y17" s="9"/>
      <c r="Z17" s="9"/>
    </row>
    <row r="18" spans="18:26" ht="12.75">
      <c r="R18" s="9"/>
      <c r="S18" s="9"/>
      <c r="V18" s="23"/>
      <c r="W18" s="9"/>
      <c r="Y18" s="9"/>
      <c r="Z18" s="9"/>
    </row>
    <row r="19" spans="22:23" ht="12.75">
      <c r="V19" s="12"/>
      <c r="W19" s="9"/>
    </row>
    <row r="20" spans="22:23" ht="12.75">
      <c r="V20" s="12"/>
      <c r="W20" s="9"/>
    </row>
    <row r="21" spans="22:23" ht="12.75">
      <c r="V21" s="12"/>
      <c r="W21" s="9"/>
    </row>
    <row r="22" spans="22:23" ht="12.75">
      <c r="V22" s="12"/>
      <c r="W22" s="9"/>
    </row>
    <row r="23" spans="22:23" ht="12.75">
      <c r="V23" s="12"/>
      <c r="W23" s="9"/>
    </row>
    <row r="24" spans="22:23" ht="12.75">
      <c r="V24" s="12"/>
      <c r="W24" s="9"/>
    </row>
    <row r="25" spans="22:23" ht="12.75">
      <c r="V25" s="12"/>
      <c r="W25" s="9"/>
    </row>
    <row r="26" spans="22:23" ht="12.75">
      <c r="V26" s="12"/>
      <c r="W26" s="9"/>
    </row>
    <row r="27" ht="12.75">
      <c r="V27" s="9"/>
    </row>
    <row r="28" spans="2:22" ht="12.75">
      <c r="B28" s="10"/>
      <c r="C28" s="10"/>
      <c r="D28" s="3"/>
      <c r="I28" s="33"/>
      <c r="J28" s="10"/>
      <c r="K28" s="3"/>
      <c r="L28" s="3"/>
      <c r="M28" s="3"/>
      <c r="P28" s="2"/>
      <c r="V28" s="9"/>
    </row>
    <row r="29" spans="11:22" ht="12.75">
      <c r="K29" s="3"/>
      <c r="M29" s="3"/>
      <c r="V29" s="9"/>
    </row>
    <row r="30" spans="11:22" ht="12.75">
      <c r="K30" s="34"/>
      <c r="V30" s="9"/>
    </row>
    <row r="31" spans="11:22" ht="15.75">
      <c r="K31" s="35"/>
      <c r="L31" s="3"/>
      <c r="M31" s="3"/>
      <c r="V31" s="9"/>
    </row>
    <row r="32" spans="11:22" ht="15.75">
      <c r="K32" s="35"/>
      <c r="L32" s="3"/>
      <c r="M32" s="3"/>
      <c r="V32" s="9"/>
    </row>
    <row r="33" spans="11:13" ht="12.75" customHeight="1">
      <c r="K33" s="35"/>
      <c r="L33" s="3"/>
      <c r="M33" s="3"/>
    </row>
    <row r="34" spans="2:22" ht="12.75">
      <c r="B34" s="46"/>
      <c r="C34" s="9"/>
      <c r="D34" s="9"/>
      <c r="E34" s="9"/>
      <c r="F34" s="9"/>
      <c r="G34" s="9"/>
      <c r="H34" s="9"/>
      <c r="I34" s="9"/>
      <c r="J34" s="9"/>
      <c r="K34" s="47"/>
      <c r="L34" s="47"/>
      <c r="M34" s="9"/>
      <c r="N34" s="48"/>
      <c r="O34" s="47"/>
      <c r="P34" s="47"/>
      <c r="Q34" s="9"/>
      <c r="R34" s="9"/>
      <c r="S34" s="9"/>
      <c r="T34" s="9"/>
      <c r="U34" s="9"/>
      <c r="V34" s="9"/>
    </row>
    <row r="35" spans="2:22" ht="13.5" thickBot="1">
      <c r="B35" s="9"/>
      <c r="C35" s="9"/>
      <c r="D35" s="9"/>
      <c r="E35" s="9"/>
      <c r="F35" s="9"/>
      <c r="G35" s="9"/>
      <c r="H35" s="9"/>
      <c r="I35" s="9"/>
      <c r="J35" s="9"/>
      <c r="K35" s="13"/>
      <c r="L35" s="13"/>
      <c r="M35" s="13"/>
      <c r="N35" s="9"/>
      <c r="O35" s="9"/>
      <c r="P35" s="13"/>
      <c r="Q35" s="9"/>
      <c r="R35" s="9"/>
      <c r="S35" s="9"/>
      <c r="T35" s="9"/>
      <c r="U35" s="9"/>
      <c r="V35" s="9"/>
    </row>
    <row r="36" spans="2:22" ht="12.75">
      <c r="B36" s="5" t="s">
        <v>19</v>
      </c>
      <c r="C36" s="7"/>
      <c r="D36" s="52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50"/>
      <c r="Q36" s="7"/>
      <c r="R36" s="7"/>
      <c r="S36" s="7"/>
      <c r="T36" s="7"/>
      <c r="U36" s="7"/>
      <c r="V36" s="8"/>
    </row>
    <row r="37" spans="2:22" ht="13.5">
      <c r="B37" s="15"/>
      <c r="C37" s="9"/>
      <c r="D37" s="40"/>
      <c r="E37" s="9"/>
      <c r="F37" s="40" t="s">
        <v>78</v>
      </c>
      <c r="G37" s="9"/>
      <c r="H37" s="9"/>
      <c r="I37" s="9"/>
      <c r="J37" s="40"/>
      <c r="K37" s="40"/>
      <c r="L37" s="9"/>
      <c r="M37" s="40" t="s">
        <v>84</v>
      </c>
      <c r="N37" s="9"/>
      <c r="O37" s="9"/>
      <c r="P37" s="13"/>
      <c r="Q37" s="9"/>
      <c r="R37" s="9"/>
      <c r="S37" s="40"/>
      <c r="T37" s="40" t="s">
        <v>91</v>
      </c>
      <c r="U37" s="9"/>
      <c r="V37" s="14"/>
    </row>
    <row r="38" spans="2:22" ht="13.5">
      <c r="B38" s="15"/>
      <c r="C38" s="9"/>
      <c r="D38" s="40"/>
      <c r="E38" s="9"/>
      <c r="F38" s="40" t="s">
        <v>97</v>
      </c>
      <c r="G38" s="9"/>
      <c r="H38" s="9"/>
      <c r="I38" s="9"/>
      <c r="J38" s="40"/>
      <c r="K38" s="40"/>
      <c r="L38" s="9"/>
      <c r="M38" s="40" t="s">
        <v>85</v>
      </c>
      <c r="N38" s="9"/>
      <c r="O38" s="9"/>
      <c r="P38" s="13"/>
      <c r="Q38" s="9"/>
      <c r="R38" s="9"/>
      <c r="S38" s="40"/>
      <c r="T38" s="40" t="s">
        <v>92</v>
      </c>
      <c r="U38" s="9"/>
      <c r="V38" s="14"/>
    </row>
    <row r="39" spans="2:22" ht="13.5">
      <c r="B39" s="15"/>
      <c r="C39" s="9"/>
      <c r="D39" s="40"/>
      <c r="E39" s="9"/>
      <c r="F39" s="40" t="s">
        <v>80</v>
      </c>
      <c r="G39" s="9"/>
      <c r="H39" s="9"/>
      <c r="I39" s="9"/>
      <c r="J39" s="43"/>
      <c r="K39" s="43"/>
      <c r="L39" s="9"/>
      <c r="M39" s="43" t="s">
        <v>86</v>
      </c>
      <c r="N39" s="9"/>
      <c r="O39" s="9"/>
      <c r="P39" s="13"/>
      <c r="Q39" s="9"/>
      <c r="R39" s="9"/>
      <c r="S39" s="40"/>
      <c r="T39" s="40" t="s">
        <v>93</v>
      </c>
      <c r="U39" s="9"/>
      <c r="V39" s="14"/>
    </row>
    <row r="40" spans="2:22" ht="13.5">
      <c r="B40" s="15"/>
      <c r="C40" s="9"/>
      <c r="D40" s="40"/>
      <c r="E40" s="9"/>
      <c r="F40" s="40" t="s">
        <v>74</v>
      </c>
      <c r="G40" s="9"/>
      <c r="H40" s="9"/>
      <c r="I40" s="9"/>
      <c r="J40" s="40"/>
      <c r="K40" s="40"/>
      <c r="L40" s="9"/>
      <c r="M40" s="40" t="s">
        <v>87</v>
      </c>
      <c r="N40" s="9"/>
      <c r="O40" s="9"/>
      <c r="P40" s="13"/>
      <c r="Q40" s="9"/>
      <c r="R40" s="9"/>
      <c r="S40" s="43"/>
      <c r="T40" s="43"/>
      <c r="U40" s="9"/>
      <c r="V40" s="14"/>
    </row>
    <row r="41" spans="2:22" ht="13.5">
      <c r="B41" s="15"/>
      <c r="C41" s="9"/>
      <c r="D41" s="40"/>
      <c r="E41" s="9"/>
      <c r="F41" s="40" t="s">
        <v>81</v>
      </c>
      <c r="G41" s="9"/>
      <c r="H41" s="9"/>
      <c r="I41" s="9"/>
      <c r="J41" s="40"/>
      <c r="K41" s="40"/>
      <c r="L41" s="9"/>
      <c r="M41" s="40" t="s">
        <v>88</v>
      </c>
      <c r="N41" s="9"/>
      <c r="O41" s="9"/>
      <c r="P41" s="13"/>
      <c r="Q41" s="9"/>
      <c r="R41" s="9"/>
      <c r="S41" s="40"/>
      <c r="T41" s="40" t="s">
        <v>94</v>
      </c>
      <c r="U41" s="9"/>
      <c r="V41" s="14"/>
    </row>
    <row r="42" spans="2:22" ht="13.5">
      <c r="B42" s="15"/>
      <c r="C42" s="9"/>
      <c r="D42" s="40"/>
      <c r="E42" s="9"/>
      <c r="F42" s="40" t="s">
        <v>82</v>
      </c>
      <c r="G42" s="9"/>
      <c r="H42" s="9"/>
      <c r="I42" s="9"/>
      <c r="J42" s="40"/>
      <c r="K42" s="40"/>
      <c r="L42" s="9"/>
      <c r="M42" s="40" t="s">
        <v>89</v>
      </c>
      <c r="N42" s="9"/>
      <c r="O42" s="9"/>
      <c r="P42" s="13"/>
      <c r="Q42" s="9"/>
      <c r="R42" s="9"/>
      <c r="S42" s="40"/>
      <c r="T42" s="40" t="s">
        <v>95</v>
      </c>
      <c r="U42" s="9"/>
      <c r="V42" s="14"/>
    </row>
    <row r="43" spans="2:22" ht="13.5">
      <c r="B43" s="15"/>
      <c r="C43" s="9"/>
      <c r="D43" s="40"/>
      <c r="E43" s="9"/>
      <c r="F43" s="40" t="s">
        <v>83</v>
      </c>
      <c r="G43" s="9"/>
      <c r="H43" s="9"/>
      <c r="I43" s="9"/>
      <c r="J43" s="40"/>
      <c r="K43" s="40"/>
      <c r="L43" s="9"/>
      <c r="M43" s="40" t="s">
        <v>90</v>
      </c>
      <c r="N43" s="9"/>
      <c r="O43" s="9"/>
      <c r="P43" s="13"/>
      <c r="Q43" s="9"/>
      <c r="R43" s="9"/>
      <c r="S43" s="40"/>
      <c r="T43" s="40" t="s">
        <v>96</v>
      </c>
      <c r="U43" s="9"/>
      <c r="V43" s="14"/>
    </row>
    <row r="44" spans="2:22" ht="13.5" thickBot="1">
      <c r="B44" s="30"/>
      <c r="C44" s="31"/>
      <c r="D44" s="51"/>
      <c r="E44" s="31"/>
      <c r="F44" s="51"/>
      <c r="G44" s="31"/>
      <c r="H44" s="31"/>
      <c r="I44" s="31"/>
      <c r="J44" s="51"/>
      <c r="K44" s="51"/>
      <c r="L44" s="31"/>
      <c r="M44" s="51"/>
      <c r="N44" s="31"/>
      <c r="O44" s="31"/>
      <c r="P44" s="38"/>
      <c r="Q44" s="31"/>
      <c r="R44" s="31"/>
      <c r="S44" s="51"/>
      <c r="T44" s="51"/>
      <c r="U44" s="31"/>
      <c r="V44" s="32"/>
    </row>
    <row r="45" spans="2:22" ht="12.75">
      <c r="B45" s="9"/>
      <c r="C45" s="9"/>
      <c r="D45" s="9"/>
      <c r="E45" s="9"/>
      <c r="F45" s="9"/>
      <c r="G45" s="9"/>
      <c r="H45" s="9"/>
      <c r="I45" s="9"/>
      <c r="J45" s="12"/>
      <c r="K45" s="13"/>
      <c r="L45" s="13"/>
      <c r="M45" s="13"/>
      <c r="N45" s="9"/>
      <c r="O45" s="9"/>
      <c r="P45" s="13"/>
      <c r="Q45" s="9"/>
      <c r="R45" s="9"/>
      <c r="S45" s="9"/>
      <c r="T45" s="9"/>
      <c r="U45" s="9"/>
      <c r="V45" s="9"/>
    </row>
    <row r="46" spans="2:22" ht="12.75" hidden="1">
      <c r="B46" s="9"/>
      <c r="D46" s="9"/>
      <c r="E46" s="9"/>
      <c r="F46" s="9"/>
      <c r="J46" s="12"/>
      <c r="K46" s="37"/>
      <c r="L46" s="13"/>
      <c r="M46" s="13"/>
      <c r="N46" s="13"/>
      <c r="P46" s="13"/>
      <c r="S46" s="9"/>
      <c r="T46" s="9"/>
      <c r="U46" s="9"/>
      <c r="V46" s="9"/>
    </row>
    <row r="47" spans="2:22" ht="12.75" hidden="1">
      <c r="B47" s="9"/>
      <c r="C47" s="9"/>
      <c r="D47" s="9"/>
      <c r="E47" s="9"/>
      <c r="F47" s="9"/>
      <c r="J47" s="12"/>
      <c r="K47" s="13"/>
      <c r="L47" s="13"/>
      <c r="M47" s="13"/>
      <c r="N47" s="9"/>
      <c r="O47" s="9"/>
      <c r="P47" s="13"/>
      <c r="S47" s="9"/>
      <c r="T47" s="9"/>
      <c r="U47" s="9"/>
      <c r="V47" s="9"/>
    </row>
    <row r="48" spans="2:22" ht="12.75" hidden="1">
      <c r="B48" s="9"/>
      <c r="C48" s="9"/>
      <c r="D48" s="9"/>
      <c r="E48" s="9"/>
      <c r="F48" s="9"/>
      <c r="J48" s="12"/>
      <c r="L48" s="13"/>
      <c r="M48" s="13"/>
      <c r="N48" s="9"/>
      <c r="O48" s="9"/>
      <c r="P48" s="13"/>
      <c r="S48" s="9"/>
      <c r="T48" s="9"/>
      <c r="U48" s="9"/>
      <c r="V48" s="9"/>
    </row>
    <row r="49" spans="2:22" ht="12.75" hidden="1">
      <c r="B49" s="9"/>
      <c r="C49" s="9"/>
      <c r="D49" s="9"/>
      <c r="E49" s="9"/>
      <c r="F49" s="9"/>
      <c r="S49" s="9"/>
      <c r="T49" s="9"/>
      <c r="U49" s="9"/>
      <c r="V49" s="9"/>
    </row>
    <row r="50" spans="2:22" ht="12.75" hidden="1">
      <c r="B50" s="9"/>
      <c r="C50" s="9"/>
      <c r="D50" s="9"/>
      <c r="E50" s="9"/>
      <c r="F50" s="9"/>
      <c r="S50" s="9"/>
      <c r="T50" s="9"/>
      <c r="U50" s="9"/>
      <c r="V50" s="9"/>
    </row>
    <row r="51" spans="2:22" ht="12.75" hidden="1">
      <c r="B51" s="9"/>
      <c r="C51" s="9"/>
      <c r="D51" s="9"/>
      <c r="E51" s="9"/>
      <c r="F51" s="9"/>
      <c r="S51" s="9"/>
      <c r="T51" s="9"/>
      <c r="U51" s="9"/>
      <c r="V51" s="9"/>
    </row>
    <row r="52" ht="12.75" hidden="1"/>
    <row r="53" ht="12.75"/>
  </sheetData>
  <sheetProtection password="CB79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r:id="rId12"/>
  <drawing r:id="rId11"/>
  <legacyDrawing r:id="rId10"/>
  <oleObjects>
    <oleObject progId="Equation.3" shapeId="1155351" r:id="rId1"/>
    <oleObject progId="Equation.3" shapeId="1155995" r:id="rId2"/>
    <oleObject progId="Equation.3" shapeId="1157893" r:id="rId3"/>
    <oleObject progId="Equation.3" shapeId="1158997" r:id="rId4"/>
    <oleObject progId="Equation.3" shapeId="1161255" r:id="rId5"/>
    <oleObject progId="Equation.3" shapeId="1161640" r:id="rId6"/>
    <oleObject progId="Equation.3" shapeId="1162006" r:id="rId7"/>
    <oleObject progId="Equation.3" shapeId="1162418" r:id="rId8"/>
    <oleObject progId="Equation.3" shapeId="1163223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4:J84"/>
  <sheetViews>
    <sheetView workbookViewId="0" topLeftCell="A44">
      <selection activeCell="H78" sqref="H78:H84"/>
    </sheetView>
  </sheetViews>
  <sheetFormatPr defaultColWidth="9.140625" defaultRowHeight="12.75"/>
  <cols>
    <col min="3" max="3" width="17.421875" style="0" bestFit="1" customWidth="1"/>
  </cols>
  <sheetData>
    <row r="4" spans="2:6" ht="12.75">
      <c r="B4" s="1" t="s">
        <v>59</v>
      </c>
      <c r="C4" s="1" t="s">
        <v>58</v>
      </c>
      <c r="D4" s="1" t="s">
        <v>57</v>
      </c>
      <c r="E4" s="1" t="s">
        <v>56</v>
      </c>
      <c r="F4" s="1" t="s">
        <v>60</v>
      </c>
    </row>
    <row r="5" spans="2:6" ht="12.75">
      <c r="B5" s="1">
        <f>Hárok1!C7*100</f>
        <v>300</v>
      </c>
      <c r="C5" s="1">
        <f>Hárok1!G15</f>
        <v>210.01471826858486</v>
      </c>
      <c r="D5" s="1">
        <f>Hárok1!K15</f>
        <v>1.127918525309241</v>
      </c>
      <c r="E5" s="1">
        <f>Hárok1!C11</f>
        <v>251.32741228718345</v>
      </c>
      <c r="F5" s="1">
        <f>Hárok1!C9</f>
        <v>40</v>
      </c>
    </row>
    <row r="8" spans="2:5" ht="12.75">
      <c r="B8">
        <v>0</v>
      </c>
      <c r="C8">
        <f>(1/($F$5*20))*B8</f>
        <v>0</v>
      </c>
      <c r="D8">
        <f>$B$5*SIN($E$5*C8)</f>
        <v>0</v>
      </c>
      <c r="E8">
        <f>$C$5*SIN($E$5*C8+$D$5)</f>
        <v>189.75294961984932</v>
      </c>
    </row>
    <row r="9" spans="2:5" ht="12.75">
      <c r="B9">
        <v>1</v>
      </c>
      <c r="C9">
        <f aca="true" t="shared" si="0" ref="C9:C58">(1/($F$5*20))*B9</f>
        <v>0.00125</v>
      </c>
      <c r="D9">
        <f aca="true" t="shared" si="1" ref="D9:D58">$B$5*SIN($E$5*C9)</f>
        <v>92.70509831248422</v>
      </c>
      <c r="E9">
        <f aca="true" t="shared" si="2" ref="E9:E58">$C$5*SIN($E$5*C9+$D$5)</f>
        <v>208.27730871592894</v>
      </c>
    </row>
    <row r="10" spans="2:5" ht="12.75">
      <c r="B10">
        <v>2</v>
      </c>
      <c r="C10">
        <f t="shared" si="0"/>
        <v>0.0025</v>
      </c>
      <c r="D10">
        <f t="shared" si="1"/>
        <v>176.33557568774194</v>
      </c>
      <c r="E10">
        <f t="shared" si="2"/>
        <v>206.4140336815539</v>
      </c>
    </row>
    <row r="11" spans="2:5" ht="13.5" thickBot="1">
      <c r="B11">
        <v>3</v>
      </c>
      <c r="C11">
        <f t="shared" si="0"/>
        <v>0.00375</v>
      </c>
      <c r="D11">
        <f t="shared" si="1"/>
        <v>242.70509831248424</v>
      </c>
      <c r="E11">
        <f t="shared" si="2"/>
        <v>184.34551485928935</v>
      </c>
    </row>
    <row r="12" spans="2:10" ht="12.75">
      <c r="B12">
        <v>4</v>
      </c>
      <c r="C12">
        <f t="shared" si="0"/>
        <v>0.005</v>
      </c>
      <c r="D12">
        <f t="shared" si="1"/>
        <v>285.31695488854604</v>
      </c>
      <c r="E12">
        <f t="shared" si="2"/>
        <v>144.23197263187052</v>
      </c>
      <c r="I12" s="5" t="s">
        <v>19</v>
      </c>
      <c r="J12" s="7"/>
    </row>
    <row r="13" spans="2:10" ht="12.75">
      <c r="B13">
        <v>5</v>
      </c>
      <c r="C13">
        <f t="shared" si="0"/>
        <v>0.00625</v>
      </c>
      <c r="D13">
        <f t="shared" si="1"/>
        <v>300</v>
      </c>
      <c r="E13">
        <f t="shared" si="2"/>
        <v>90.00000000000004</v>
      </c>
      <c r="I13" s="11"/>
      <c r="J13" s="9"/>
    </row>
    <row r="14" spans="2:10" ht="12.75">
      <c r="B14">
        <v>6</v>
      </c>
      <c r="C14">
        <f t="shared" si="0"/>
        <v>0.0075</v>
      </c>
      <c r="D14">
        <f t="shared" si="1"/>
        <v>285.3169548885461</v>
      </c>
      <c r="E14">
        <f t="shared" si="2"/>
        <v>26.958200301257207</v>
      </c>
      <c r="I14" s="15"/>
      <c r="J14" s="9"/>
    </row>
    <row r="15" spans="2:10" ht="12.75">
      <c r="B15">
        <v>7</v>
      </c>
      <c r="C15">
        <f t="shared" si="0"/>
        <v>0.00875</v>
      </c>
      <c r="D15">
        <f t="shared" si="1"/>
        <v>242.70509831248424</v>
      </c>
      <c r="E15">
        <f t="shared" si="2"/>
        <v>-38.72245587179876</v>
      </c>
      <c r="I15" s="24"/>
      <c r="J15" s="13"/>
    </row>
    <row r="16" spans="2:10" ht="13.5">
      <c r="B16">
        <v>8</v>
      </c>
      <c r="C16">
        <f t="shared" si="0"/>
        <v>0.01</v>
      </c>
      <c r="D16">
        <f t="shared" si="1"/>
        <v>176.33557568774197</v>
      </c>
      <c r="E16">
        <f t="shared" si="2"/>
        <v>-100.61268826890868</v>
      </c>
      <c r="I16" s="39" t="s">
        <v>61</v>
      </c>
      <c r="J16" s="40" t="s">
        <v>26</v>
      </c>
    </row>
    <row r="17" spans="2:10" ht="12.75">
      <c r="B17">
        <v>9</v>
      </c>
      <c r="C17">
        <f t="shared" si="0"/>
        <v>0.01125</v>
      </c>
      <c r="D17">
        <f t="shared" si="1"/>
        <v>92.70509831248425</v>
      </c>
      <c r="E17">
        <f t="shared" si="2"/>
        <v>-152.65424972843837</v>
      </c>
      <c r="I17" s="39" t="s">
        <v>51</v>
      </c>
      <c r="J17" s="40" t="s">
        <v>50</v>
      </c>
    </row>
    <row r="18" spans="2:10" ht="12.75">
      <c r="B18">
        <v>10</v>
      </c>
      <c r="C18">
        <f t="shared" si="0"/>
        <v>0.0125</v>
      </c>
      <c r="D18">
        <f t="shared" si="1"/>
        <v>3.67544536472586E-14</v>
      </c>
      <c r="E18">
        <f t="shared" si="2"/>
        <v>-189.7529496198493</v>
      </c>
      <c r="I18" s="39" t="s">
        <v>20</v>
      </c>
      <c r="J18" s="40" t="s">
        <v>27</v>
      </c>
    </row>
    <row r="19" spans="2:10" ht="12.75">
      <c r="B19">
        <v>11</v>
      </c>
      <c r="C19">
        <f t="shared" si="0"/>
        <v>0.01375</v>
      </c>
      <c r="D19">
        <f t="shared" si="1"/>
        <v>-92.70509831248418</v>
      </c>
      <c r="E19">
        <f t="shared" si="2"/>
        <v>-208.27730871592894</v>
      </c>
      <c r="I19" s="39"/>
      <c r="J19" s="41"/>
    </row>
    <row r="20" spans="2:10" ht="12.75">
      <c r="B20">
        <v>12</v>
      </c>
      <c r="C20">
        <f t="shared" si="0"/>
        <v>0.015</v>
      </c>
      <c r="D20">
        <f t="shared" si="1"/>
        <v>-176.3355756877419</v>
      </c>
      <c r="E20">
        <f t="shared" si="2"/>
        <v>-206.4140336815539</v>
      </c>
      <c r="I20" s="39" t="s">
        <v>21</v>
      </c>
      <c r="J20" s="40" t="s">
        <v>28</v>
      </c>
    </row>
    <row r="21" spans="2:10" ht="12.75">
      <c r="B21">
        <v>13</v>
      </c>
      <c r="C21">
        <f t="shared" si="0"/>
        <v>0.01625</v>
      </c>
      <c r="D21">
        <f t="shared" si="1"/>
        <v>-242.7050983124842</v>
      </c>
      <c r="E21">
        <f t="shared" si="2"/>
        <v>-184.34551485928935</v>
      </c>
      <c r="I21" s="39" t="s">
        <v>22</v>
      </c>
      <c r="J21" s="40" t="s">
        <v>29</v>
      </c>
    </row>
    <row r="22" spans="2:10" ht="12.75">
      <c r="B22">
        <v>14</v>
      </c>
      <c r="C22">
        <f t="shared" si="0"/>
        <v>0.0175</v>
      </c>
      <c r="D22">
        <f t="shared" si="1"/>
        <v>-285.31695488854604</v>
      </c>
      <c r="E22">
        <f t="shared" si="2"/>
        <v>-144.23197263187052</v>
      </c>
      <c r="I22" s="39" t="s">
        <v>23</v>
      </c>
      <c r="J22" s="40" t="s">
        <v>30</v>
      </c>
    </row>
    <row r="23" spans="2:5" ht="12.75">
      <c r="B23">
        <v>15</v>
      </c>
      <c r="C23">
        <f t="shared" si="0"/>
        <v>0.01875</v>
      </c>
      <c r="D23">
        <f t="shared" si="1"/>
        <v>-300</v>
      </c>
      <c r="E23">
        <f t="shared" si="2"/>
        <v>-90.00000000000006</v>
      </c>
    </row>
    <row r="24" spans="2:10" ht="12.75">
      <c r="B24">
        <v>16</v>
      </c>
      <c r="C24">
        <f t="shared" si="0"/>
        <v>0.02</v>
      </c>
      <c r="D24">
        <f t="shared" si="1"/>
        <v>-285.3169548885461</v>
      </c>
      <c r="E24">
        <f t="shared" si="2"/>
        <v>-26.958200301257232</v>
      </c>
      <c r="I24" s="39"/>
      <c r="J24" s="41"/>
    </row>
    <row r="25" spans="2:10" ht="13.5">
      <c r="B25">
        <v>17</v>
      </c>
      <c r="C25">
        <f t="shared" si="0"/>
        <v>0.02125</v>
      </c>
      <c r="D25">
        <f t="shared" si="1"/>
        <v>-242.70509831248427</v>
      </c>
      <c r="E25">
        <f t="shared" si="2"/>
        <v>38.722455871798736</v>
      </c>
      <c r="I25" s="39" t="s">
        <v>62</v>
      </c>
      <c r="J25" s="40" t="s">
        <v>31</v>
      </c>
    </row>
    <row r="26" spans="2:10" ht="13.5">
      <c r="B26">
        <v>18</v>
      </c>
      <c r="C26">
        <f t="shared" si="0"/>
        <v>0.0225</v>
      </c>
      <c r="D26">
        <f t="shared" si="1"/>
        <v>-176.335575687742</v>
      </c>
      <c r="E26">
        <f t="shared" si="2"/>
        <v>100.61268826890867</v>
      </c>
      <c r="I26" s="39" t="s">
        <v>63</v>
      </c>
      <c r="J26" s="40" t="s">
        <v>32</v>
      </c>
    </row>
    <row r="27" spans="2:10" ht="12.75">
      <c r="B27">
        <v>19</v>
      </c>
      <c r="C27">
        <f t="shared" si="0"/>
        <v>0.02375</v>
      </c>
      <c r="D27">
        <f t="shared" si="1"/>
        <v>-92.70509831248428</v>
      </c>
      <c r="E27">
        <f t="shared" si="2"/>
        <v>152.65424972843834</v>
      </c>
      <c r="I27" s="42"/>
      <c r="J27" s="43"/>
    </row>
    <row r="28" spans="2:10" ht="13.5">
      <c r="B28">
        <v>20</v>
      </c>
      <c r="C28">
        <f t="shared" si="0"/>
        <v>0.025</v>
      </c>
      <c r="D28">
        <f t="shared" si="1"/>
        <v>-7.35089072945172E-14</v>
      </c>
      <c r="E28">
        <f t="shared" si="2"/>
        <v>189.7529496198493</v>
      </c>
      <c r="I28" s="39" t="s">
        <v>67</v>
      </c>
      <c r="J28" s="40" t="s">
        <v>33</v>
      </c>
    </row>
    <row r="29" spans="2:10" ht="13.5">
      <c r="B29">
        <v>21</v>
      </c>
      <c r="C29">
        <f t="shared" si="0"/>
        <v>0.02625</v>
      </c>
      <c r="D29">
        <f t="shared" si="1"/>
        <v>92.70509831248415</v>
      </c>
      <c r="E29">
        <f t="shared" si="2"/>
        <v>208.27730871592894</v>
      </c>
      <c r="I29" s="39" t="s">
        <v>68</v>
      </c>
      <c r="J29" s="40" t="s">
        <v>34</v>
      </c>
    </row>
    <row r="30" spans="2:10" ht="13.5">
      <c r="B30">
        <v>22</v>
      </c>
      <c r="C30">
        <f t="shared" si="0"/>
        <v>0.0275</v>
      </c>
      <c r="D30">
        <f t="shared" si="1"/>
        <v>176.33557568774188</v>
      </c>
      <c r="E30">
        <f t="shared" si="2"/>
        <v>206.41403368155392</v>
      </c>
      <c r="I30" s="39" t="s">
        <v>69</v>
      </c>
      <c r="J30" s="40" t="s">
        <v>35</v>
      </c>
    </row>
    <row r="31" spans="2:10" ht="13.5">
      <c r="B31">
        <v>23</v>
      </c>
      <c r="C31">
        <f t="shared" si="0"/>
        <v>0.02875</v>
      </c>
      <c r="D31">
        <f t="shared" si="1"/>
        <v>242.70509831248418</v>
      </c>
      <c r="E31">
        <f t="shared" si="2"/>
        <v>184.34551485928938</v>
      </c>
      <c r="I31" s="39" t="s">
        <v>70</v>
      </c>
      <c r="J31" s="40" t="s">
        <v>44</v>
      </c>
    </row>
    <row r="32" spans="2:10" ht="12.75">
      <c r="B32">
        <v>24</v>
      </c>
      <c r="C32">
        <f t="shared" si="0"/>
        <v>0.03</v>
      </c>
      <c r="D32">
        <f t="shared" si="1"/>
        <v>285.31695488854604</v>
      </c>
      <c r="E32">
        <f t="shared" si="2"/>
        <v>144.23197263187052</v>
      </c>
      <c r="I32" s="39"/>
      <c r="J32" s="41"/>
    </row>
    <row r="33" spans="2:5" ht="12.75">
      <c r="B33">
        <v>25</v>
      </c>
      <c r="C33">
        <f t="shared" si="0"/>
        <v>0.03125</v>
      </c>
      <c r="D33">
        <f t="shared" si="1"/>
        <v>300</v>
      </c>
      <c r="E33">
        <f t="shared" si="2"/>
        <v>90.00000000000009</v>
      </c>
    </row>
    <row r="34" spans="2:5" ht="12.75">
      <c r="B34">
        <v>26</v>
      </c>
      <c r="C34">
        <f t="shared" si="0"/>
        <v>0.0325</v>
      </c>
      <c r="D34">
        <f t="shared" si="1"/>
        <v>285.3169548885461</v>
      </c>
      <c r="E34">
        <f t="shared" si="2"/>
        <v>26.95820030125726</v>
      </c>
    </row>
    <row r="35" spans="2:10" ht="13.5">
      <c r="B35">
        <v>27</v>
      </c>
      <c r="C35">
        <f t="shared" si="0"/>
        <v>0.03375</v>
      </c>
      <c r="D35">
        <f t="shared" si="1"/>
        <v>242.7050983124843</v>
      </c>
      <c r="E35">
        <f t="shared" si="2"/>
        <v>-38.72245587179871</v>
      </c>
      <c r="I35" s="39" t="s">
        <v>64</v>
      </c>
      <c r="J35" s="40" t="s">
        <v>36</v>
      </c>
    </row>
    <row r="36" spans="2:10" ht="13.5">
      <c r="B36">
        <v>28</v>
      </c>
      <c r="C36">
        <f t="shared" si="0"/>
        <v>0.035</v>
      </c>
      <c r="D36">
        <f t="shared" si="1"/>
        <v>176.335575687742</v>
      </c>
      <c r="E36">
        <f t="shared" si="2"/>
        <v>-100.61268826890864</v>
      </c>
      <c r="I36" s="39" t="s">
        <v>65</v>
      </c>
      <c r="J36" s="40" t="s">
        <v>41</v>
      </c>
    </row>
    <row r="37" spans="2:10" ht="13.5">
      <c r="B37">
        <v>29</v>
      </c>
      <c r="C37">
        <f t="shared" si="0"/>
        <v>0.03625</v>
      </c>
      <c r="D37">
        <f t="shared" si="1"/>
        <v>92.70509831248434</v>
      </c>
      <c r="E37">
        <f t="shared" si="2"/>
        <v>-152.65424972843834</v>
      </c>
      <c r="I37" s="39" t="s">
        <v>66</v>
      </c>
      <c r="J37" s="40" t="s">
        <v>37</v>
      </c>
    </row>
    <row r="38" spans="2:10" ht="12.75">
      <c r="B38">
        <v>30</v>
      </c>
      <c r="C38">
        <f t="shared" si="0"/>
        <v>0.0375</v>
      </c>
      <c r="D38">
        <f t="shared" si="1"/>
        <v>1.102633609417758E-13</v>
      </c>
      <c r="E38">
        <f t="shared" si="2"/>
        <v>-189.75294961984926</v>
      </c>
      <c r="I38" s="42"/>
      <c r="J38" s="43"/>
    </row>
    <row r="39" spans="2:10" ht="12.75">
      <c r="B39">
        <v>31</v>
      </c>
      <c r="C39">
        <f t="shared" si="0"/>
        <v>0.03875</v>
      </c>
      <c r="D39">
        <f t="shared" si="1"/>
        <v>-92.70509831248413</v>
      </c>
      <c r="E39">
        <f t="shared" si="2"/>
        <v>-208.27730871592894</v>
      </c>
      <c r="I39" s="39" t="s">
        <v>24</v>
      </c>
      <c r="J39" s="40" t="s">
        <v>38</v>
      </c>
    </row>
    <row r="40" spans="2:10" ht="12.75">
      <c r="B40">
        <v>32</v>
      </c>
      <c r="C40">
        <f t="shared" si="0"/>
        <v>0.04</v>
      </c>
      <c r="D40">
        <f t="shared" si="1"/>
        <v>-176.33557568774185</v>
      </c>
      <c r="E40">
        <f t="shared" si="2"/>
        <v>-206.41403368155392</v>
      </c>
      <c r="I40" s="39" t="s">
        <v>25</v>
      </c>
      <c r="J40" s="40" t="s">
        <v>39</v>
      </c>
    </row>
    <row r="41" spans="2:10" ht="12.75">
      <c r="B41">
        <v>33</v>
      </c>
      <c r="C41">
        <f>(1/($F$5*20))*B41</f>
        <v>0.04125</v>
      </c>
      <c r="D41">
        <f t="shared" si="1"/>
        <v>-242.70509831248418</v>
      </c>
      <c r="E41">
        <f t="shared" si="2"/>
        <v>-184.34551485928938</v>
      </c>
      <c r="I41" s="44" t="s">
        <v>42</v>
      </c>
      <c r="J41" s="40" t="s">
        <v>40</v>
      </c>
    </row>
    <row r="42" spans="2:10" ht="13.5" thickBot="1">
      <c r="B42">
        <v>34</v>
      </c>
      <c r="C42">
        <f t="shared" si="0"/>
        <v>0.0425</v>
      </c>
      <c r="D42">
        <f t="shared" si="1"/>
        <v>-285.31695488854604</v>
      </c>
      <c r="E42">
        <f t="shared" si="2"/>
        <v>-144.23197263187055</v>
      </c>
      <c r="I42" s="30"/>
      <c r="J42" s="31"/>
    </row>
    <row r="43" spans="2:5" ht="12.75">
      <c r="B43">
        <v>35</v>
      </c>
      <c r="C43">
        <f t="shared" si="0"/>
        <v>0.043750000000000004</v>
      </c>
      <c r="D43">
        <f t="shared" si="1"/>
        <v>-300</v>
      </c>
      <c r="E43">
        <f t="shared" si="2"/>
        <v>-89.99999999999977</v>
      </c>
    </row>
    <row r="44" spans="2:5" ht="12.75">
      <c r="B44">
        <v>36</v>
      </c>
      <c r="C44">
        <f t="shared" si="0"/>
        <v>0.045</v>
      </c>
      <c r="D44">
        <f t="shared" si="1"/>
        <v>-285.31695488854615</v>
      </c>
      <c r="E44">
        <f t="shared" si="2"/>
        <v>-26.958200301257282</v>
      </c>
    </row>
    <row r="45" spans="2:5" ht="12.75">
      <c r="B45">
        <v>37</v>
      </c>
      <c r="C45">
        <f t="shared" si="0"/>
        <v>0.04625</v>
      </c>
      <c r="D45">
        <f t="shared" si="1"/>
        <v>-242.7050983124843</v>
      </c>
      <c r="E45">
        <f t="shared" si="2"/>
        <v>38.72245587179868</v>
      </c>
    </row>
    <row r="46" spans="2:5" ht="12.75">
      <c r="B46">
        <v>38</v>
      </c>
      <c r="C46">
        <f t="shared" si="0"/>
        <v>0.0475</v>
      </c>
      <c r="D46">
        <f t="shared" si="1"/>
        <v>-176.33557568774205</v>
      </c>
      <c r="E46">
        <f t="shared" si="2"/>
        <v>100.61268826890861</v>
      </c>
    </row>
    <row r="47" spans="2:5" ht="12.75">
      <c r="B47">
        <v>39</v>
      </c>
      <c r="C47">
        <f t="shared" si="0"/>
        <v>0.04875</v>
      </c>
      <c r="D47">
        <f t="shared" si="1"/>
        <v>-92.70509831248437</v>
      </c>
      <c r="E47">
        <f t="shared" si="2"/>
        <v>152.65424972843832</v>
      </c>
    </row>
    <row r="48" spans="2:5" ht="12.75">
      <c r="B48">
        <v>40</v>
      </c>
      <c r="C48">
        <f t="shared" si="0"/>
        <v>0.05</v>
      </c>
      <c r="D48">
        <f t="shared" si="1"/>
        <v>-1.470178145890344E-13</v>
      </c>
      <c r="E48">
        <f t="shared" si="2"/>
        <v>189.75294961984926</v>
      </c>
    </row>
    <row r="49" spans="2:5" ht="12.75">
      <c r="B49">
        <v>41</v>
      </c>
      <c r="C49">
        <f t="shared" si="0"/>
        <v>0.051250000000000004</v>
      </c>
      <c r="D49">
        <f t="shared" si="1"/>
        <v>92.70509831248458</v>
      </c>
      <c r="E49">
        <f t="shared" si="2"/>
        <v>208.27730871592897</v>
      </c>
    </row>
    <row r="50" spans="2:5" ht="12.75">
      <c r="B50">
        <v>42</v>
      </c>
      <c r="C50">
        <f t="shared" si="0"/>
        <v>0.0525</v>
      </c>
      <c r="D50">
        <f t="shared" si="1"/>
        <v>176.3355756877418</v>
      </c>
      <c r="E50">
        <f t="shared" si="2"/>
        <v>206.41403368155392</v>
      </c>
    </row>
    <row r="51" spans="2:5" ht="12.75">
      <c r="B51">
        <v>43</v>
      </c>
      <c r="C51">
        <f t="shared" si="0"/>
        <v>0.05375</v>
      </c>
      <c r="D51">
        <f t="shared" si="1"/>
        <v>242.70509831248413</v>
      </c>
      <c r="E51">
        <f t="shared" si="2"/>
        <v>184.3455148592894</v>
      </c>
    </row>
    <row r="52" spans="2:5" ht="12.75">
      <c r="B52">
        <v>44</v>
      </c>
      <c r="C52">
        <f t="shared" si="0"/>
        <v>0.055</v>
      </c>
      <c r="D52">
        <f t="shared" si="1"/>
        <v>285.31695488854604</v>
      </c>
      <c r="E52">
        <f t="shared" si="2"/>
        <v>144.23197263187058</v>
      </c>
    </row>
    <row r="53" spans="2:5" ht="12.75">
      <c r="B53">
        <v>45</v>
      </c>
      <c r="C53">
        <f t="shared" si="0"/>
        <v>0.05625</v>
      </c>
      <c r="D53">
        <f t="shared" si="1"/>
        <v>300</v>
      </c>
      <c r="E53">
        <f t="shared" si="2"/>
        <v>90.00000000000013</v>
      </c>
    </row>
    <row r="54" spans="2:5" ht="12.75">
      <c r="B54">
        <v>46</v>
      </c>
      <c r="C54">
        <f t="shared" si="0"/>
        <v>0.0575</v>
      </c>
      <c r="D54">
        <f t="shared" si="1"/>
        <v>285.31695488854615</v>
      </c>
      <c r="E54">
        <f t="shared" si="2"/>
        <v>26.958200301257307</v>
      </c>
    </row>
    <row r="55" spans="2:5" ht="12.75">
      <c r="B55">
        <v>47</v>
      </c>
      <c r="C55">
        <f t="shared" si="0"/>
        <v>0.058750000000000004</v>
      </c>
      <c r="D55">
        <f t="shared" si="1"/>
        <v>242.705098312484</v>
      </c>
      <c r="E55">
        <f t="shared" si="2"/>
        <v>-38.72245587179903</v>
      </c>
    </row>
    <row r="56" spans="2:5" ht="12.75">
      <c r="B56">
        <v>48</v>
      </c>
      <c r="C56">
        <f t="shared" si="0"/>
        <v>0.06</v>
      </c>
      <c r="D56">
        <f t="shared" si="1"/>
        <v>176.33557568774208</v>
      </c>
      <c r="E56">
        <f t="shared" si="2"/>
        <v>-100.6126882689086</v>
      </c>
    </row>
    <row r="57" spans="2:5" ht="12.75">
      <c r="B57">
        <v>49</v>
      </c>
      <c r="C57">
        <f t="shared" si="0"/>
        <v>0.06125</v>
      </c>
      <c r="D57">
        <f t="shared" si="1"/>
        <v>92.7050983124844</v>
      </c>
      <c r="E57">
        <f t="shared" si="2"/>
        <v>-152.65424972843854</v>
      </c>
    </row>
    <row r="58" spans="2:5" ht="12.75">
      <c r="B58">
        <v>50</v>
      </c>
      <c r="C58">
        <f t="shared" si="0"/>
        <v>0.0625</v>
      </c>
      <c r="D58">
        <f t="shared" si="1"/>
        <v>1.83772268236293E-13</v>
      </c>
      <c r="E58">
        <f t="shared" si="2"/>
        <v>-189.75294961984923</v>
      </c>
    </row>
    <row r="78" spans="3:8" ht="13.5">
      <c r="C78" s="49" t="s">
        <v>71</v>
      </c>
      <c r="D78" s="49" t="s">
        <v>26</v>
      </c>
      <c r="H78" s="49" t="s">
        <v>78</v>
      </c>
    </row>
    <row r="79" spans="3:8" ht="12.75">
      <c r="C79" s="49" t="s">
        <v>72</v>
      </c>
      <c r="D79" s="49" t="s">
        <v>50</v>
      </c>
      <c r="H79" s="49" t="s">
        <v>79</v>
      </c>
    </row>
    <row r="80" spans="3:8" ht="12.75">
      <c r="C80" s="49" t="s">
        <v>73</v>
      </c>
      <c r="D80" s="49" t="s">
        <v>27</v>
      </c>
      <c r="H80" s="49" t="s">
        <v>80</v>
      </c>
    </row>
    <row r="81" spans="3:8" ht="12.75">
      <c r="C81" s="49" t="s">
        <v>74</v>
      </c>
      <c r="H81" s="49" t="s">
        <v>74</v>
      </c>
    </row>
    <row r="82" spans="3:8" ht="12.75">
      <c r="C82" s="49" t="s">
        <v>75</v>
      </c>
      <c r="D82" s="49" t="s">
        <v>28</v>
      </c>
      <c r="H82" s="49" t="s">
        <v>81</v>
      </c>
    </row>
    <row r="83" spans="3:8" ht="12.75">
      <c r="C83" s="49" t="s">
        <v>76</v>
      </c>
      <c r="D83" s="49" t="s">
        <v>29</v>
      </c>
      <c r="H83" s="49" t="s">
        <v>82</v>
      </c>
    </row>
    <row r="84" spans="3:8" ht="12.75">
      <c r="C84" s="49" t="s">
        <v>77</v>
      </c>
      <c r="D84" s="49" t="s">
        <v>30</v>
      </c>
      <c r="H84" s="49" t="s">
        <v>83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cikt ukf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Marián Petrík</dc:creator>
  <cp:keywords/>
  <dc:description/>
  <cp:lastModifiedBy>Marián Petrík</cp:lastModifiedBy>
  <dcterms:created xsi:type="dcterms:W3CDTF">2008-01-30T07:55:09Z</dcterms:created>
  <dcterms:modified xsi:type="dcterms:W3CDTF">2008-01-31T14:32:48Z</dcterms:modified>
  <cp:category/>
  <cp:version/>
  <cp:contentType/>
  <cp:contentStatus/>
</cp:coreProperties>
</file>